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-120" yWindow="-120" windowWidth="20730" windowHeight="11160" firstSheet="2" activeTab="3"/>
  </bookViews>
  <sheets>
    <sheet name="01.02.2024" sheetId="15" r:id="rId1"/>
    <sheet name="01.03.2024 " sheetId="16" r:id="rId2"/>
    <sheet name="09.10.2024" sheetId="18" r:id="rId3"/>
    <sheet name="03.12.2024" sheetId="19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9" i="19" l="1"/>
  <c r="J57" i="19"/>
  <c r="J53" i="19"/>
  <c r="J54" i="19"/>
  <c r="J55" i="19"/>
  <c r="J56" i="19"/>
  <c r="J52" i="19"/>
  <c r="J51" i="19"/>
  <c r="J50" i="19"/>
  <c r="J49" i="19"/>
  <c r="J48" i="19"/>
  <c r="J47" i="19"/>
  <c r="C53" i="19"/>
  <c r="C54" i="19"/>
  <c r="C55" i="19"/>
  <c r="C56" i="19"/>
  <c r="C57" i="19" s="1"/>
  <c r="C52" i="19"/>
  <c r="C48" i="19"/>
  <c r="C49" i="19"/>
  <c r="C50" i="19"/>
  <c r="C47" i="19"/>
  <c r="I52" i="19"/>
  <c r="I53" i="19"/>
  <c r="I54" i="19"/>
  <c r="I55" i="19"/>
  <c r="E57" i="19"/>
  <c r="D57" i="19"/>
  <c r="B57" i="19"/>
  <c r="H56" i="19"/>
  <c r="G56" i="19"/>
  <c r="H55" i="19"/>
  <c r="G55" i="19"/>
  <c r="H54" i="19"/>
  <c r="G54" i="19"/>
  <c r="H53" i="19"/>
  <c r="G53" i="19"/>
  <c r="H52" i="19"/>
  <c r="G52" i="19"/>
  <c r="E51" i="19"/>
  <c r="H51" i="19" s="1"/>
  <c r="D51" i="19"/>
  <c r="G51" i="19" s="1"/>
  <c r="C51" i="19"/>
  <c r="B51" i="19"/>
  <c r="I50" i="19"/>
  <c r="H50" i="19"/>
  <c r="G50" i="19"/>
  <c r="I49" i="19"/>
  <c r="H49" i="19"/>
  <c r="G49" i="19"/>
  <c r="I48" i="19"/>
  <c r="H48" i="19"/>
  <c r="G48" i="19"/>
  <c r="I47" i="19"/>
  <c r="H47" i="19"/>
  <c r="G47" i="19"/>
  <c r="J16" i="19"/>
  <c r="J15" i="19"/>
  <c r="J10" i="19"/>
  <c r="H39" i="19"/>
  <c r="G39" i="19"/>
  <c r="C39" i="19"/>
  <c r="F39" i="19" s="1"/>
  <c r="I39" i="19" s="1"/>
  <c r="H38" i="19"/>
  <c r="G38" i="19"/>
  <c r="C38" i="19"/>
  <c r="F38" i="19" s="1"/>
  <c r="I38" i="19" s="1"/>
  <c r="H37" i="19"/>
  <c r="G37" i="19"/>
  <c r="C37" i="19"/>
  <c r="F37" i="19" s="1"/>
  <c r="I37" i="19" s="1"/>
  <c r="H36" i="19"/>
  <c r="G36" i="19"/>
  <c r="C36" i="19"/>
  <c r="F36" i="19" s="1"/>
  <c r="I36" i="19" s="1"/>
  <c r="H35" i="19"/>
  <c r="G35" i="19"/>
  <c r="C35" i="19"/>
  <c r="F35" i="19" s="1"/>
  <c r="I35" i="19" s="1"/>
  <c r="H34" i="19"/>
  <c r="G34" i="19"/>
  <c r="C34" i="19"/>
  <c r="F34" i="19" s="1"/>
  <c r="I34" i="19" s="1"/>
  <c r="H33" i="19"/>
  <c r="G33" i="19"/>
  <c r="C33" i="19"/>
  <c r="F33" i="19" s="1"/>
  <c r="I33" i="19" s="1"/>
  <c r="H32" i="19"/>
  <c r="G32" i="19"/>
  <c r="C32" i="19"/>
  <c r="F32" i="19" s="1"/>
  <c r="I32" i="19" s="1"/>
  <c r="H31" i="19"/>
  <c r="G31" i="19"/>
  <c r="F31" i="19"/>
  <c r="I31" i="19" s="1"/>
  <c r="C31" i="19"/>
  <c r="H30" i="19"/>
  <c r="G30" i="19"/>
  <c r="C30" i="19"/>
  <c r="F30" i="19" s="1"/>
  <c r="I30" i="19" s="1"/>
  <c r="H29" i="19"/>
  <c r="G29" i="19"/>
  <c r="F29" i="19"/>
  <c r="I29" i="19" s="1"/>
  <c r="C29" i="19"/>
  <c r="H28" i="19"/>
  <c r="G28" i="19"/>
  <c r="C28" i="19"/>
  <c r="F28" i="19" s="1"/>
  <c r="I28" i="19" s="1"/>
  <c r="H27" i="19"/>
  <c r="G27" i="19"/>
  <c r="C27" i="19"/>
  <c r="F27" i="19" s="1"/>
  <c r="I27" i="19" s="1"/>
  <c r="H26" i="19"/>
  <c r="G26" i="19"/>
  <c r="C26" i="19"/>
  <c r="F26" i="19" s="1"/>
  <c r="I26" i="19" s="1"/>
  <c r="H25" i="19"/>
  <c r="G25" i="19"/>
  <c r="C25" i="19"/>
  <c r="F25" i="19" s="1"/>
  <c r="I25" i="19" s="1"/>
  <c r="H24" i="19"/>
  <c r="G24" i="19"/>
  <c r="C24" i="19"/>
  <c r="F24" i="19" s="1"/>
  <c r="I24" i="19" s="1"/>
  <c r="H23" i="19"/>
  <c r="G23" i="19"/>
  <c r="F23" i="19"/>
  <c r="I23" i="19" s="1"/>
  <c r="C23" i="19"/>
  <c r="H22" i="19"/>
  <c r="G22" i="19"/>
  <c r="C22" i="19"/>
  <c r="F22" i="19" s="1"/>
  <c r="I22" i="19" s="1"/>
  <c r="H21" i="19"/>
  <c r="G21" i="19"/>
  <c r="F21" i="19"/>
  <c r="I21" i="19" s="1"/>
  <c r="C21" i="19"/>
  <c r="H20" i="19"/>
  <c r="G20" i="19"/>
  <c r="C20" i="19"/>
  <c r="F20" i="19" s="1"/>
  <c r="I20" i="19" s="1"/>
  <c r="H19" i="19"/>
  <c r="G19" i="19"/>
  <c r="C19" i="19"/>
  <c r="F19" i="19" s="1"/>
  <c r="I19" i="19" s="1"/>
  <c r="H18" i="19"/>
  <c r="G18" i="19"/>
  <c r="C18" i="19"/>
  <c r="F18" i="19" s="1"/>
  <c r="I18" i="19" s="1"/>
  <c r="H17" i="19"/>
  <c r="G17" i="19"/>
  <c r="C17" i="19"/>
  <c r="F17" i="19" s="1"/>
  <c r="I17" i="19" s="1"/>
  <c r="E16" i="19"/>
  <c r="E40" i="19" s="1"/>
  <c r="D16" i="19"/>
  <c r="C16" i="19"/>
  <c r="B16" i="19"/>
  <c r="B40" i="19" s="1"/>
  <c r="I15" i="19"/>
  <c r="H15" i="19"/>
  <c r="G15" i="19"/>
  <c r="F15" i="19"/>
  <c r="I14" i="19"/>
  <c r="H14" i="19"/>
  <c r="G14" i="19"/>
  <c r="F14" i="19"/>
  <c r="I13" i="19"/>
  <c r="H13" i="19"/>
  <c r="G13" i="19"/>
  <c r="F13" i="19"/>
  <c r="I12" i="19"/>
  <c r="H12" i="19"/>
  <c r="G12" i="19"/>
  <c r="F12" i="19"/>
  <c r="I11" i="19"/>
  <c r="H11" i="19"/>
  <c r="G11" i="19"/>
  <c r="F11" i="19"/>
  <c r="F16" i="19" s="1"/>
  <c r="E10" i="19"/>
  <c r="H10" i="19" s="1"/>
  <c r="D10" i="19"/>
  <c r="C10" i="19"/>
  <c r="B10" i="19"/>
  <c r="G10" i="19" s="1"/>
  <c r="I9" i="19"/>
  <c r="H9" i="19"/>
  <c r="G9" i="19"/>
  <c r="F9" i="19"/>
  <c r="I8" i="19"/>
  <c r="H8" i="19"/>
  <c r="G8" i="19"/>
  <c r="F8" i="19"/>
  <c r="I7" i="19"/>
  <c r="H7" i="19"/>
  <c r="G7" i="19"/>
  <c r="F7" i="19"/>
  <c r="I6" i="19"/>
  <c r="H6" i="19"/>
  <c r="G6" i="19"/>
  <c r="F6" i="19"/>
  <c r="F10" i="19" s="1"/>
  <c r="I10" i="19" s="1"/>
  <c r="C59" i="19" l="1"/>
  <c r="F51" i="19"/>
  <c r="I51" i="19" s="1"/>
  <c r="F57" i="19"/>
  <c r="F59" i="19" s="1"/>
  <c r="I56" i="19"/>
  <c r="D59" i="19"/>
  <c r="H40" i="19"/>
  <c r="C40" i="19"/>
  <c r="E59" i="19"/>
  <c r="H59" i="19" s="1"/>
  <c r="D40" i="19"/>
  <c r="G40" i="19" s="1"/>
  <c r="B59" i="19"/>
  <c r="G57" i="19"/>
  <c r="H57" i="19"/>
  <c r="J40" i="19"/>
  <c r="I16" i="19"/>
  <c r="F40" i="19"/>
  <c r="I40" i="19" s="1"/>
  <c r="G16" i="19"/>
  <c r="H16" i="19"/>
  <c r="I20" i="18"/>
  <c r="I24" i="18"/>
  <c r="I28" i="18"/>
  <c r="I32" i="18"/>
  <c r="I3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H7" i="18"/>
  <c r="H8" i="18"/>
  <c r="H9" i="18"/>
  <c r="H11" i="18"/>
  <c r="H12" i="18"/>
  <c r="H13" i="18"/>
  <c r="H14" i="18"/>
  <c r="H15" i="18"/>
  <c r="H6" i="18"/>
  <c r="G12" i="18"/>
  <c r="G13" i="18"/>
  <c r="G14" i="18"/>
  <c r="G15" i="18"/>
  <c r="G11" i="18"/>
  <c r="G7" i="18"/>
  <c r="G8" i="18"/>
  <c r="G9" i="18"/>
  <c r="G6" i="18"/>
  <c r="F7" i="18"/>
  <c r="I7" i="18" s="1"/>
  <c r="F8" i="18"/>
  <c r="I8" i="18" s="1"/>
  <c r="F9" i="18"/>
  <c r="I9" i="18" s="1"/>
  <c r="F11" i="18"/>
  <c r="I11" i="18" s="1"/>
  <c r="F12" i="18"/>
  <c r="I12" i="18" s="1"/>
  <c r="F13" i="18"/>
  <c r="I13" i="18" s="1"/>
  <c r="F14" i="18"/>
  <c r="I14" i="18" s="1"/>
  <c r="F15" i="18"/>
  <c r="I15" i="18" s="1"/>
  <c r="F6" i="18"/>
  <c r="I6" i="18" s="1"/>
  <c r="E16" i="18"/>
  <c r="H16" i="18" s="1"/>
  <c r="E10" i="18"/>
  <c r="D16" i="18"/>
  <c r="G16" i="18" s="1"/>
  <c r="D10" i="18"/>
  <c r="G10" i="18" s="1"/>
  <c r="C16" i="18"/>
  <c r="C10" i="18"/>
  <c r="C17" i="18"/>
  <c r="F17" i="18" s="1"/>
  <c r="I17" i="18" s="1"/>
  <c r="C18" i="18"/>
  <c r="F18" i="18" s="1"/>
  <c r="I18" i="18" s="1"/>
  <c r="C19" i="18"/>
  <c r="F19" i="18" s="1"/>
  <c r="I19" i="18" s="1"/>
  <c r="C20" i="18"/>
  <c r="F20" i="18" s="1"/>
  <c r="C21" i="18"/>
  <c r="F21" i="18" s="1"/>
  <c r="I21" i="18" s="1"/>
  <c r="C22" i="18"/>
  <c r="F22" i="18" s="1"/>
  <c r="I22" i="18" s="1"/>
  <c r="C23" i="18"/>
  <c r="F23" i="18" s="1"/>
  <c r="I23" i="18" s="1"/>
  <c r="C24" i="18"/>
  <c r="F24" i="18" s="1"/>
  <c r="C25" i="18"/>
  <c r="F25" i="18" s="1"/>
  <c r="I25" i="18" s="1"/>
  <c r="C26" i="18"/>
  <c r="F26" i="18" s="1"/>
  <c r="I26" i="18" s="1"/>
  <c r="C27" i="18"/>
  <c r="F27" i="18" s="1"/>
  <c r="I27" i="18" s="1"/>
  <c r="C28" i="18"/>
  <c r="F28" i="18" s="1"/>
  <c r="C29" i="18"/>
  <c r="F29" i="18" s="1"/>
  <c r="I29" i="18" s="1"/>
  <c r="C30" i="18"/>
  <c r="F30" i="18" s="1"/>
  <c r="I30" i="18" s="1"/>
  <c r="C31" i="18"/>
  <c r="F31" i="18" s="1"/>
  <c r="I31" i="18" s="1"/>
  <c r="C32" i="18"/>
  <c r="F32" i="18" s="1"/>
  <c r="C33" i="18"/>
  <c r="F33" i="18" s="1"/>
  <c r="I33" i="18" s="1"/>
  <c r="C34" i="18"/>
  <c r="F34" i="18" s="1"/>
  <c r="I34" i="18" s="1"/>
  <c r="C35" i="18"/>
  <c r="F35" i="18" s="1"/>
  <c r="I35" i="18" s="1"/>
  <c r="C36" i="18"/>
  <c r="F36" i="18" s="1"/>
  <c r="C37" i="18"/>
  <c r="F37" i="18" s="1"/>
  <c r="I37" i="18" s="1"/>
  <c r="C38" i="18"/>
  <c r="F38" i="18" s="1"/>
  <c r="I38" i="18" s="1"/>
  <c r="C39" i="18"/>
  <c r="F39" i="18" s="1"/>
  <c r="I39" i="18" s="1"/>
  <c r="B16" i="18"/>
  <c r="B10" i="18"/>
  <c r="H10" i="18" s="1"/>
  <c r="I59" i="19" l="1"/>
  <c r="I57" i="19"/>
  <c r="G59" i="19"/>
  <c r="E40" i="18"/>
  <c r="H40" i="18" s="1"/>
  <c r="B40" i="18"/>
  <c r="F16" i="18"/>
  <c r="I16" i="18" s="1"/>
  <c r="C40" i="18"/>
  <c r="F10" i="18"/>
  <c r="I10" i="18" s="1"/>
  <c r="D40" i="18"/>
  <c r="G40" i="18" s="1"/>
  <c r="X33" i="15"/>
  <c r="X33" i="16"/>
  <c r="V33" i="16"/>
  <c r="U33" i="16"/>
  <c r="T33" i="16"/>
  <c r="M33" i="16"/>
  <c r="J33" i="16"/>
  <c r="I33" i="16"/>
  <c r="B33" i="16"/>
  <c r="W32" i="16"/>
  <c r="W31" i="16"/>
  <c r="W30" i="16"/>
  <c r="S29" i="16"/>
  <c r="W29" i="16" s="1"/>
  <c r="H29" i="16"/>
  <c r="K29" i="16" s="1"/>
  <c r="S28" i="16"/>
  <c r="W28" i="16" s="1"/>
  <c r="H28" i="16"/>
  <c r="K28" i="16" s="1"/>
  <c r="S27" i="16"/>
  <c r="W27" i="16" s="1"/>
  <c r="H27" i="16"/>
  <c r="K27" i="16" s="1"/>
  <c r="S26" i="16"/>
  <c r="W26" i="16" s="1"/>
  <c r="H26" i="16"/>
  <c r="K26" i="16" s="1"/>
  <c r="S25" i="16"/>
  <c r="W25" i="16" s="1"/>
  <c r="H25" i="16"/>
  <c r="K25" i="16" s="1"/>
  <c r="S24" i="16"/>
  <c r="W24" i="16" s="1"/>
  <c r="H24" i="16"/>
  <c r="K24" i="16" s="1"/>
  <c r="S23" i="16"/>
  <c r="W23" i="16" s="1"/>
  <c r="H23" i="16"/>
  <c r="K23" i="16" s="1"/>
  <c r="S22" i="16"/>
  <c r="W22" i="16" s="1"/>
  <c r="H22" i="16"/>
  <c r="K22" i="16" s="1"/>
  <c r="S21" i="16"/>
  <c r="W21" i="16" s="1"/>
  <c r="H21" i="16"/>
  <c r="K21" i="16" s="1"/>
  <c r="S20" i="16"/>
  <c r="W20" i="16" s="1"/>
  <c r="H20" i="16"/>
  <c r="K20" i="16" s="1"/>
  <c r="S19" i="16"/>
  <c r="W19" i="16" s="1"/>
  <c r="H19" i="16"/>
  <c r="K19" i="16" s="1"/>
  <c r="S18" i="16"/>
  <c r="W18" i="16" s="1"/>
  <c r="S17" i="16"/>
  <c r="W17" i="16" s="1"/>
  <c r="H17" i="16"/>
  <c r="K17" i="16" s="1"/>
  <c r="S16" i="16"/>
  <c r="W16" i="16" s="1"/>
  <c r="H16" i="16"/>
  <c r="K16" i="16" s="1"/>
  <c r="S15" i="16"/>
  <c r="W15" i="16" s="1"/>
  <c r="S13" i="16"/>
  <c r="W13" i="16" s="1"/>
  <c r="H13" i="16"/>
  <c r="K13" i="16" s="1"/>
  <c r="S12" i="16"/>
  <c r="W12" i="16" s="1"/>
  <c r="H12" i="16"/>
  <c r="K12" i="16" s="1"/>
  <c r="S11" i="16"/>
  <c r="W11" i="16" s="1"/>
  <c r="H11" i="16"/>
  <c r="K11" i="16" s="1"/>
  <c r="S10" i="16"/>
  <c r="W10" i="16" s="1"/>
  <c r="H10" i="16"/>
  <c r="K10" i="16" s="1"/>
  <c r="S9" i="16"/>
  <c r="W9" i="16" s="1"/>
  <c r="H9" i="16"/>
  <c r="K9" i="16" s="1"/>
  <c r="S8" i="16"/>
  <c r="W8" i="16" s="1"/>
  <c r="H8" i="16"/>
  <c r="K8" i="16" s="1"/>
  <c r="S7" i="16"/>
  <c r="W7" i="16" s="1"/>
  <c r="H7" i="16"/>
  <c r="K7" i="16" s="1"/>
  <c r="S6" i="16"/>
  <c r="W6" i="16" s="1"/>
  <c r="H6" i="16"/>
  <c r="K6" i="16" s="1"/>
  <c r="S5" i="16"/>
  <c r="S33" i="16" s="1"/>
  <c r="H5" i="16"/>
  <c r="K5" i="16" s="1"/>
  <c r="F40" i="18" l="1"/>
  <c r="I40" i="18" s="1"/>
  <c r="K33" i="16"/>
  <c r="H33" i="16"/>
  <c r="W5" i="16"/>
  <c r="W33" i="16" s="1"/>
  <c r="W30" i="15"/>
  <c r="W31" i="15"/>
  <c r="W32" i="15"/>
  <c r="T33" i="15"/>
  <c r="U33" i="15"/>
  <c r="V33" i="15"/>
  <c r="I33" i="15"/>
  <c r="J33" i="15"/>
  <c r="S15" i="15"/>
  <c r="W15" i="15" s="1"/>
  <c r="S18" i="15"/>
  <c r="W18" i="15" s="1"/>
  <c r="S6" i="15" l="1"/>
  <c r="S7" i="15"/>
  <c r="S8" i="15"/>
  <c r="S9" i="15"/>
  <c r="S10" i="15"/>
  <c r="S11" i="15"/>
  <c r="S12" i="15"/>
  <c r="S13" i="15"/>
  <c r="S16" i="15"/>
  <c r="S17" i="15"/>
  <c r="S19" i="15"/>
  <c r="S20" i="15"/>
  <c r="S21" i="15"/>
  <c r="S22" i="15"/>
  <c r="S23" i="15"/>
  <c r="S24" i="15"/>
  <c r="S25" i="15"/>
  <c r="S26" i="15"/>
  <c r="S27" i="15"/>
  <c r="W27" i="15" s="1"/>
  <c r="S28" i="15"/>
  <c r="W28" i="15" s="1"/>
  <c r="S29" i="15"/>
  <c r="W29" i="15" s="1"/>
  <c r="S5" i="15"/>
  <c r="S33" i="15" l="1"/>
  <c r="H6" i="15"/>
  <c r="H7" i="15"/>
  <c r="H8" i="15"/>
  <c r="H9" i="15"/>
  <c r="H10" i="15"/>
  <c r="H11" i="15"/>
  <c r="H12" i="15"/>
  <c r="H13" i="15"/>
  <c r="H16" i="15"/>
  <c r="H17" i="15"/>
  <c r="H19" i="15"/>
  <c r="H20" i="15"/>
  <c r="H21" i="15"/>
  <c r="H22" i="15"/>
  <c r="H23" i="15"/>
  <c r="H24" i="15"/>
  <c r="H25" i="15"/>
  <c r="H26" i="15"/>
  <c r="H27" i="15"/>
  <c r="H28" i="15"/>
  <c r="H29" i="15"/>
  <c r="H5" i="15"/>
  <c r="H33" i="15" l="1"/>
  <c r="M33" i="15"/>
  <c r="B33" i="15"/>
  <c r="K29" i="15"/>
  <c r="K28" i="15"/>
  <c r="K27" i="15"/>
  <c r="W26" i="15"/>
  <c r="K26" i="15"/>
  <c r="W25" i="15"/>
  <c r="K25" i="15"/>
  <c r="W24" i="15"/>
  <c r="K24" i="15"/>
  <c r="W23" i="15"/>
  <c r="K23" i="15"/>
  <c r="W22" i="15"/>
  <c r="K22" i="15"/>
  <c r="W21" i="15"/>
  <c r="K21" i="15"/>
  <c r="W20" i="15"/>
  <c r="K20" i="15"/>
  <c r="W19" i="15"/>
  <c r="K19" i="15"/>
  <c r="W17" i="15"/>
  <c r="K17" i="15"/>
  <c r="W16" i="15"/>
  <c r="K16" i="15"/>
  <c r="W13" i="15"/>
  <c r="K13" i="15"/>
  <c r="W12" i="15"/>
  <c r="K12" i="15"/>
  <c r="W11" i="15"/>
  <c r="K11" i="15"/>
  <c r="W10" i="15"/>
  <c r="K10" i="15"/>
  <c r="W9" i="15"/>
  <c r="K9" i="15"/>
  <c r="W8" i="15"/>
  <c r="K8" i="15"/>
  <c r="W7" i="15"/>
  <c r="K7" i="15"/>
  <c r="W6" i="15"/>
  <c r="K6" i="15"/>
  <c r="W5" i="15"/>
  <c r="K5" i="15"/>
  <c r="K33" i="15" l="1"/>
  <c r="W33" i="15"/>
</calcChain>
</file>

<file path=xl/sharedStrings.xml><?xml version="1.0" encoding="utf-8"?>
<sst xmlns="http://schemas.openxmlformats.org/spreadsheetml/2006/main" count="164" uniqueCount="71">
  <si>
    <t>ШКОЛИ</t>
  </si>
  <si>
    <t>Стара Вижівка</t>
  </si>
  <si>
    <t>Галина Воля</t>
  </si>
  <si>
    <t>Нова Вижва</t>
  </si>
  <si>
    <t xml:space="preserve">Мизове </t>
  </si>
  <si>
    <t xml:space="preserve">Поліське </t>
  </si>
  <si>
    <t>Седлище</t>
  </si>
  <si>
    <t>Смолярі</t>
  </si>
  <si>
    <t>Чевель</t>
  </si>
  <si>
    <t>РАЗОМ</t>
  </si>
  <si>
    <t>Залишок асигнувань</t>
  </si>
  <si>
    <t>Стара Гута,Сукачі</t>
  </si>
  <si>
    <t>Курс ШКОЛА</t>
  </si>
  <si>
    <t>Перезарядка вогнегасників</t>
  </si>
  <si>
    <r>
      <t>Аналіз використання коштів по</t>
    </r>
    <r>
      <rPr>
        <b/>
        <i/>
        <sz val="18"/>
        <color theme="1"/>
        <rFont val="Calibri"/>
        <family val="2"/>
        <charset val="204"/>
        <scheme val="minor"/>
      </rPr>
      <t xml:space="preserve"> школах</t>
    </r>
    <r>
      <rPr>
        <b/>
        <i/>
        <sz val="16"/>
        <color theme="1"/>
        <rFont val="Calibri"/>
        <family val="2"/>
        <charset val="204"/>
        <scheme val="minor"/>
      </rPr>
      <t xml:space="preserve"> громади    </t>
    </r>
  </si>
  <si>
    <t>Шкільна документація (свідоцтва про освіту журнали,особ справи та ін)</t>
  </si>
  <si>
    <t>РАЗОМ ВИДІЛЕНО</t>
  </si>
  <si>
    <t>Оплата послуг інтернету</t>
  </si>
  <si>
    <t>Довезення дров та пиломатеріалів</t>
  </si>
  <si>
    <t xml:space="preserve"> Оплата навчання з цив зах та пож безпеки</t>
  </si>
  <si>
    <t>Послуга компютерного набору документів про освіту</t>
  </si>
  <si>
    <t>Дератизація</t>
  </si>
  <si>
    <t>Доставка підручників</t>
  </si>
  <si>
    <t>Лабораторні дослідження</t>
  </si>
  <si>
    <t xml:space="preserve">Техогляд та страхування автомбілів </t>
  </si>
  <si>
    <t>станом на 01.02.2024 року</t>
  </si>
  <si>
    <t>Бюджетне призначення на 2024 рік  (300 грн на 1 учня)</t>
  </si>
  <si>
    <t>Придбання пального  А92 - 4520л ; ДП - 5000л по ціні 60 грн</t>
  </si>
  <si>
    <t>Касові видатки за січень</t>
  </si>
  <si>
    <t>Бюджетне призначення на 2024 рік</t>
  </si>
  <si>
    <r>
      <rPr>
        <b/>
        <i/>
        <sz val="14"/>
        <color rgb="FFFF0000"/>
        <rFont val="Calibri"/>
        <family val="2"/>
        <scheme val="minor"/>
      </rPr>
      <t>Для всіх ЗОШ</t>
    </r>
    <r>
      <rPr>
        <sz val="11"/>
        <color rgb="FFFF0000"/>
        <rFont val="Calibri"/>
        <family val="2"/>
        <scheme val="minor"/>
      </rPr>
      <t xml:space="preserve">: </t>
    </r>
  </si>
  <si>
    <t>Оплата за заміри опору ізоляції та блискозахисту</t>
  </si>
  <si>
    <t>Обслуговування пожежної сигналізації, охоронних систем та тривожної кнопки</t>
  </si>
  <si>
    <t>Обслуговування автотранспорту (ремонт)Ст.Вижівка, Ст.Гута, Мизове</t>
  </si>
  <si>
    <t>станом на 01.03.2024 року</t>
  </si>
  <si>
    <t>Касові видатки за січень-лютий</t>
  </si>
  <si>
    <t>2210 придбання предметів, матеріалів</t>
  </si>
  <si>
    <t>2240 оплата послуг</t>
  </si>
  <si>
    <t xml:space="preserve">Розподіл субвенції на забезпечення харчуванням учнів початкових класів </t>
  </si>
  <si>
    <t>станом на 09.10.2024 року</t>
  </si>
  <si>
    <t>ЗАКЛАДИ</t>
  </si>
  <si>
    <t>Старовижівський ліцей</t>
  </si>
  <si>
    <t>Старогутівський ліцей</t>
  </si>
  <si>
    <t>Смолярівський ліцей</t>
  </si>
  <si>
    <t>Мизівський ліцей</t>
  </si>
  <si>
    <t>Разом по ліцеях</t>
  </si>
  <si>
    <t>Кількість учнів 1 - 4 класів</t>
  </si>
  <si>
    <t>Галиновільська гімназія</t>
  </si>
  <si>
    <t>Поліська гімназія</t>
  </si>
  <si>
    <t>Нововижвівська гімназія</t>
  </si>
  <si>
    <t>Седлищенська гімназія</t>
  </si>
  <si>
    <t>Чевельська гімназія</t>
  </si>
  <si>
    <t>Разом по гімназіях</t>
  </si>
  <si>
    <t>ВСЬОГО</t>
  </si>
  <si>
    <t>Сума субвенції на одного  учня - 2246,76 грн</t>
  </si>
  <si>
    <t xml:space="preserve">Сума субвенції на заклад </t>
  </si>
  <si>
    <t>в тому числі по місяцях</t>
  </si>
  <si>
    <t>жовтень</t>
  </si>
  <si>
    <t>листопад</t>
  </si>
  <si>
    <t>грудень</t>
  </si>
  <si>
    <t>19 днів</t>
  </si>
  <si>
    <t>20 днів</t>
  </si>
  <si>
    <t>17 днів</t>
  </si>
  <si>
    <t>на одного учня в день</t>
  </si>
  <si>
    <t>станом на 03.12.2024 року</t>
  </si>
  <si>
    <t xml:space="preserve">Розподіл додатково виділеної субвенції на забезпечення                                                                        харчуванням учнів початкових класів </t>
  </si>
  <si>
    <t>Сума додатково виділеної субвенції на заклад грудень</t>
  </si>
  <si>
    <t>на одного учня в день за 3 місяці</t>
  </si>
  <si>
    <t>Сума субвенції на одного учня (на 3 місяці) - 2504,80 грн</t>
  </si>
  <si>
    <t>56 днів</t>
  </si>
  <si>
    <t>Разом на 3 місяці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</si>
</sst>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b/>
      <i/>
      <sz val="14"/>
      <name val="Calibri"/>
      <family val="2"/>
      <scheme val="minor"/>
    </font>
    <font>
      <b/>
      <i/>
      <sz val="14"/>
      <name val="Calibri"/>
      <family val="2"/>
      <charset val="204"/>
      <scheme val="minor"/>
    </font>
    <font>
      <b/>
      <i/>
      <sz val="12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name val="Calibri"/>
      <family val="2"/>
      <scheme val="minor"/>
    </font>
    <font>
      <i/>
      <sz val="14"/>
      <color rgb="FFFF0000"/>
      <name val="Calibri"/>
      <family val="2"/>
      <scheme val="minor"/>
    </font>
    <font>
      <b/>
      <i/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1" fillId="0" borderId="1" xfId="0" applyFont="1" applyBorder="1"/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4" fillId="0" borderId="1" xfId="0" applyFont="1" applyBorder="1"/>
    <xf numFmtId="0" fontId="15" fillId="0" borderId="0" xfId="0" applyFont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6" fillId="3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1" fontId="16" fillId="3" borderId="1" xfId="0" applyNumberFormat="1" applyFont="1" applyFill="1" applyBorder="1"/>
    <xf numFmtId="1" fontId="18" fillId="0" borderId="1" xfId="0" applyNumberFormat="1" applyFont="1" applyBorder="1"/>
    <xf numFmtId="0" fontId="16" fillId="3" borderId="1" xfId="0" applyFont="1" applyFill="1" applyBorder="1"/>
    <xf numFmtId="0" fontId="17" fillId="3" borderId="1" xfId="0" applyFont="1" applyFill="1" applyBorder="1"/>
    <xf numFmtId="0" fontId="18" fillId="0" borderId="1" xfId="0" applyFont="1" applyBorder="1"/>
    <xf numFmtId="0" fontId="16" fillId="2" borderId="0" xfId="0" applyFont="1" applyFill="1"/>
    <xf numFmtId="0" fontId="17" fillId="0" borderId="0" xfId="0" applyFont="1"/>
    <xf numFmtId="0" fontId="13" fillId="3" borderId="1" xfId="0" applyFont="1" applyFill="1" applyBorder="1"/>
    <xf numFmtId="0" fontId="13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wrapText="1"/>
    </xf>
    <xf numFmtId="0" fontId="19" fillId="3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/>
    <xf numFmtId="0" fontId="14" fillId="2" borderId="1" xfId="0" applyFont="1" applyFill="1" applyBorder="1"/>
    <xf numFmtId="0" fontId="12" fillId="2" borderId="1" xfId="0" applyFont="1" applyFill="1" applyBorder="1"/>
    <xf numFmtId="0" fontId="14" fillId="3" borderId="1" xfId="0" applyFont="1" applyFill="1" applyBorder="1"/>
    <xf numFmtId="0" fontId="3" fillId="0" borderId="1" xfId="0" applyFont="1" applyBorder="1" applyAlignment="1">
      <alignment horizontal="center"/>
    </xf>
    <xf numFmtId="0" fontId="21" fillId="0" borderId="1" xfId="0" applyFont="1" applyBorder="1"/>
    <xf numFmtId="0" fontId="18" fillId="2" borderId="1" xfId="0" applyFont="1" applyFill="1" applyBorder="1"/>
    <xf numFmtId="0" fontId="22" fillId="0" borderId="1" xfId="0" applyFont="1" applyBorder="1"/>
    <xf numFmtId="0" fontId="10" fillId="0" borderId="1" xfId="0" applyFont="1" applyBorder="1"/>
    <xf numFmtId="0" fontId="10" fillId="2" borderId="1" xfId="0" applyFont="1" applyFill="1" applyBorder="1"/>
    <xf numFmtId="0" fontId="23" fillId="0" borderId="0" xfId="0" applyFont="1"/>
    <xf numFmtId="0" fontId="22" fillId="0" borderId="0" xfId="0" applyFont="1"/>
    <xf numFmtId="0" fontId="17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2" fontId="0" fillId="0" borderId="1" xfId="0" applyNumberFormat="1" applyBorder="1"/>
    <xf numFmtId="2" fontId="24" fillId="0" borderId="1" xfId="0" applyNumberFormat="1" applyFont="1" applyBorder="1"/>
    <xf numFmtId="1" fontId="24" fillId="0" borderId="1" xfId="0" applyNumberFormat="1" applyFont="1" applyBorder="1"/>
    <xf numFmtId="0" fontId="0" fillId="0" borderId="1" xfId="0" applyBorder="1"/>
    <xf numFmtId="0" fontId="24" fillId="0" borderId="1" xfId="0" applyFont="1" applyBorder="1"/>
    <xf numFmtId="1" fontId="10" fillId="0" borderId="1" xfId="0" applyNumberFormat="1" applyFont="1" applyBorder="1"/>
    <xf numFmtId="2" fontId="10" fillId="0" borderId="1" xfId="0" applyNumberFormat="1" applyFont="1" applyBorder="1"/>
    <xf numFmtId="0" fontId="10" fillId="3" borderId="1" xfId="0" applyFont="1" applyFill="1" applyBorder="1"/>
    <xf numFmtId="0" fontId="8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5" fillId="0" borderId="6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A22" workbookViewId="0">
      <selection activeCell="W33" sqref="W33:X33"/>
    </sheetView>
  </sheetViews>
  <sheetFormatPr defaultRowHeight="18.75" x14ac:dyDescent="0.3"/>
  <cols>
    <col min="1" max="1" width="29.7109375" customWidth="1"/>
    <col min="2" max="2" width="13.28515625" customWidth="1"/>
    <col min="3" max="3" width="12.42578125" hidden="1" customWidth="1"/>
    <col min="4" max="4" width="10.28515625" hidden="1" customWidth="1"/>
    <col min="5" max="5" width="10" hidden="1" customWidth="1"/>
    <col min="6" max="6" width="9.85546875" hidden="1" customWidth="1"/>
    <col min="7" max="7" width="9.28515625" customWidth="1"/>
    <col min="8" max="8" width="13.42578125" style="21" customWidth="1"/>
    <col min="9" max="9" width="4.140625" hidden="1" customWidth="1"/>
    <col min="10" max="10" width="10.85546875" style="29" customWidth="1"/>
    <col min="11" max="11" width="12.42578125" style="30" customWidth="1"/>
    <col min="12" max="12" width="0.140625" hidden="1" customWidth="1"/>
    <col min="13" max="13" width="13.42578125" style="6" customWidth="1"/>
    <col min="14" max="14" width="9.140625" style="6" hidden="1" customWidth="1"/>
    <col min="15" max="15" width="10.28515625" style="6" hidden="1" customWidth="1"/>
    <col min="16" max="16" width="10.28515625" style="6" customWidth="1"/>
    <col min="17" max="17" width="10.28515625" style="6" hidden="1" customWidth="1"/>
    <col min="18" max="18" width="8.5703125" style="6" hidden="1" customWidth="1"/>
    <col min="19" max="19" width="13.7109375" style="6" customWidth="1"/>
    <col min="20" max="20" width="11.140625" hidden="1" customWidth="1"/>
    <col min="21" max="21" width="9.28515625" hidden="1" customWidth="1"/>
    <col min="22" max="22" width="12.140625" style="10" customWidth="1"/>
    <col min="23" max="23" width="12.5703125" style="1" customWidth="1"/>
  </cols>
  <sheetData>
    <row r="1" spans="1:24" ht="42" customHeight="1" x14ac:dyDescent="0.35">
      <c r="B1" s="59" t="s">
        <v>14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4" x14ac:dyDescent="0.3">
      <c r="G2" s="64" t="s">
        <v>25</v>
      </c>
      <c r="H2" s="64"/>
      <c r="I2" s="64"/>
      <c r="J2" s="64"/>
      <c r="K2" s="64"/>
      <c r="L2" s="64"/>
      <c r="M2" s="64"/>
      <c r="N2" s="64"/>
      <c r="O2" s="8"/>
      <c r="P2" s="8"/>
      <c r="Q2" s="8"/>
      <c r="R2" s="8"/>
      <c r="W2" s="7"/>
    </row>
    <row r="3" spans="1:24" x14ac:dyDescent="0.3">
      <c r="A3" s="60" t="s">
        <v>0</v>
      </c>
      <c r="B3" s="62">
        <v>2210</v>
      </c>
      <c r="C3" s="62"/>
      <c r="D3" s="62"/>
      <c r="E3" s="62"/>
      <c r="F3" s="62"/>
      <c r="G3" s="62"/>
      <c r="H3" s="62"/>
      <c r="I3" s="62"/>
      <c r="J3" s="62"/>
      <c r="K3" s="62"/>
      <c r="L3" s="11"/>
      <c r="M3" s="63">
        <v>2240</v>
      </c>
      <c r="N3" s="63"/>
      <c r="O3" s="63"/>
      <c r="P3" s="63"/>
      <c r="Q3" s="63"/>
      <c r="R3" s="63"/>
      <c r="S3" s="63"/>
      <c r="T3" s="63"/>
      <c r="U3" s="63"/>
      <c r="V3" s="63"/>
      <c r="W3" s="63"/>
      <c r="X3">
        <v>2250</v>
      </c>
    </row>
    <row r="4" spans="1:24" ht="112.5" x14ac:dyDescent="0.3">
      <c r="A4" s="61"/>
      <c r="B4" s="14" t="s">
        <v>26</v>
      </c>
      <c r="C4" s="2"/>
      <c r="D4" s="2"/>
      <c r="E4" s="2"/>
      <c r="F4" s="2"/>
      <c r="G4" s="2"/>
      <c r="H4" s="18" t="s">
        <v>16</v>
      </c>
      <c r="I4" s="2"/>
      <c r="J4" s="22" t="s">
        <v>28</v>
      </c>
      <c r="K4" s="23" t="s">
        <v>10</v>
      </c>
      <c r="L4" s="3"/>
      <c r="M4" s="32" t="s">
        <v>29</v>
      </c>
      <c r="N4" s="32"/>
      <c r="O4" s="32"/>
      <c r="P4" s="32"/>
      <c r="Q4" s="32"/>
      <c r="R4" s="32"/>
      <c r="S4" s="33" t="s">
        <v>16</v>
      </c>
      <c r="T4" s="34"/>
      <c r="U4" s="34"/>
      <c r="V4" s="35" t="s">
        <v>28</v>
      </c>
      <c r="W4" s="36" t="s">
        <v>10</v>
      </c>
    </row>
    <row r="5" spans="1:24" x14ac:dyDescent="0.3">
      <c r="A5" s="4" t="s">
        <v>1</v>
      </c>
      <c r="B5" s="15">
        <v>247320</v>
      </c>
      <c r="C5" s="4"/>
      <c r="D5" s="4"/>
      <c r="E5" s="4"/>
      <c r="F5" s="4"/>
      <c r="G5" s="4"/>
      <c r="H5" s="19">
        <f>SUM(B5:G5)</f>
        <v>247320</v>
      </c>
      <c r="I5" s="4"/>
      <c r="J5" s="24">
        <v>19827</v>
      </c>
      <c r="K5" s="25">
        <f>SUM(H5-J5)</f>
        <v>227493</v>
      </c>
      <c r="L5" s="5"/>
      <c r="M5" s="37">
        <v>14000</v>
      </c>
      <c r="N5" s="38"/>
      <c r="O5" s="38"/>
      <c r="P5" s="37"/>
      <c r="Q5" s="37"/>
      <c r="R5" s="37"/>
      <c r="S5" s="37">
        <f>SUM(M5:R5)</f>
        <v>14000</v>
      </c>
      <c r="T5" s="38"/>
      <c r="U5" s="38"/>
      <c r="V5" s="31"/>
      <c r="W5" s="39">
        <f>SUM(S5-V5)</f>
        <v>14000</v>
      </c>
      <c r="X5">
        <v>6490</v>
      </c>
    </row>
    <row r="6" spans="1:24" x14ac:dyDescent="0.3">
      <c r="A6" s="4" t="s">
        <v>2</v>
      </c>
      <c r="B6" s="15">
        <v>36300</v>
      </c>
      <c r="C6" s="4"/>
      <c r="D6" s="4"/>
      <c r="E6" s="4"/>
      <c r="F6" s="4"/>
      <c r="G6" s="4"/>
      <c r="H6" s="19">
        <f t="shared" ref="H6:H29" si="0">SUM(B6:G6)</f>
        <v>36300</v>
      </c>
      <c r="I6" s="4"/>
      <c r="J6" s="26"/>
      <c r="K6" s="25">
        <f t="shared" ref="K6:K29" si="1">SUM(H6-J6)</f>
        <v>36300</v>
      </c>
      <c r="L6" s="5"/>
      <c r="M6" s="37">
        <v>2800</v>
      </c>
      <c r="N6" s="38"/>
      <c r="O6" s="38"/>
      <c r="P6" s="37"/>
      <c r="Q6" s="37"/>
      <c r="R6" s="37"/>
      <c r="S6" s="37">
        <f t="shared" ref="S6:S29" si="2">SUM(M6:R6)</f>
        <v>2800</v>
      </c>
      <c r="T6" s="38"/>
      <c r="U6" s="38"/>
      <c r="V6" s="31"/>
      <c r="W6" s="39">
        <f t="shared" ref="W6:W32" si="3">SUM(S6-V6)</f>
        <v>2800</v>
      </c>
    </row>
    <row r="7" spans="1:24" x14ac:dyDescent="0.3">
      <c r="A7" s="4" t="s">
        <v>4</v>
      </c>
      <c r="B7" s="15">
        <v>30600</v>
      </c>
      <c r="C7" s="4"/>
      <c r="D7" s="4"/>
      <c r="E7" s="4"/>
      <c r="F7" s="4"/>
      <c r="G7" s="4"/>
      <c r="H7" s="19">
        <f t="shared" si="0"/>
        <v>30600</v>
      </c>
      <c r="I7" s="4"/>
      <c r="J7" s="26"/>
      <c r="K7" s="25">
        <f t="shared" si="1"/>
        <v>30600</v>
      </c>
      <c r="L7" s="5"/>
      <c r="M7" s="37">
        <v>2800</v>
      </c>
      <c r="N7" s="38"/>
      <c r="O7" s="38"/>
      <c r="P7" s="37"/>
      <c r="Q7" s="37"/>
      <c r="R7" s="37"/>
      <c r="S7" s="37">
        <f t="shared" si="2"/>
        <v>2800</v>
      </c>
      <c r="T7" s="38"/>
      <c r="U7" s="38"/>
      <c r="V7" s="31"/>
      <c r="W7" s="39">
        <f t="shared" si="3"/>
        <v>2800</v>
      </c>
    </row>
    <row r="8" spans="1:24" x14ac:dyDescent="0.3">
      <c r="A8" s="4" t="s">
        <v>3</v>
      </c>
      <c r="B8" s="15">
        <v>20400</v>
      </c>
      <c r="C8" s="4"/>
      <c r="D8" s="4"/>
      <c r="E8" s="4"/>
      <c r="F8" s="4"/>
      <c r="G8" s="4"/>
      <c r="H8" s="19">
        <f t="shared" si="0"/>
        <v>20400</v>
      </c>
      <c r="I8" s="4"/>
      <c r="J8" s="26">
        <v>1890</v>
      </c>
      <c r="K8" s="25">
        <f t="shared" si="1"/>
        <v>18510</v>
      </c>
      <c r="L8" s="5"/>
      <c r="M8" s="37">
        <v>1800</v>
      </c>
      <c r="N8" s="38"/>
      <c r="O8" s="38"/>
      <c r="P8" s="38"/>
      <c r="Q8" s="38"/>
      <c r="R8" s="38"/>
      <c r="S8" s="37">
        <f t="shared" si="2"/>
        <v>1800</v>
      </c>
      <c r="T8" s="38"/>
      <c r="U8" s="38"/>
      <c r="V8" s="31">
        <v>400</v>
      </c>
      <c r="W8" s="39">
        <f t="shared" si="3"/>
        <v>1400</v>
      </c>
    </row>
    <row r="9" spans="1:24" x14ac:dyDescent="0.3">
      <c r="A9" s="4" t="s">
        <v>5</v>
      </c>
      <c r="B9" s="15">
        <v>18600</v>
      </c>
      <c r="C9" s="4"/>
      <c r="D9" s="4"/>
      <c r="E9" s="4"/>
      <c r="F9" s="4"/>
      <c r="G9" s="4"/>
      <c r="H9" s="19">
        <f t="shared" si="0"/>
        <v>18600</v>
      </c>
      <c r="I9" s="4"/>
      <c r="J9" s="26"/>
      <c r="K9" s="25">
        <f t="shared" si="1"/>
        <v>18600</v>
      </c>
      <c r="L9" s="5"/>
      <c r="M9" s="37">
        <v>2800</v>
      </c>
      <c r="N9" s="38"/>
      <c r="O9" s="38"/>
      <c r="P9" s="38"/>
      <c r="Q9" s="38"/>
      <c r="R9" s="38"/>
      <c r="S9" s="37">
        <f t="shared" si="2"/>
        <v>2800</v>
      </c>
      <c r="T9" s="38"/>
      <c r="U9" s="38"/>
      <c r="V9" s="31"/>
      <c r="W9" s="39">
        <f t="shared" si="3"/>
        <v>2800</v>
      </c>
    </row>
    <row r="10" spans="1:24" x14ac:dyDescent="0.3">
      <c r="A10" s="4" t="s">
        <v>6</v>
      </c>
      <c r="B10" s="15">
        <v>15600</v>
      </c>
      <c r="C10" s="4"/>
      <c r="D10" s="4"/>
      <c r="E10" s="4"/>
      <c r="F10" s="4"/>
      <c r="G10" s="4"/>
      <c r="H10" s="19">
        <f t="shared" si="0"/>
        <v>15600</v>
      </c>
      <c r="I10" s="4"/>
      <c r="J10" s="26"/>
      <c r="K10" s="25">
        <f t="shared" si="1"/>
        <v>15600</v>
      </c>
      <c r="L10" s="5"/>
      <c r="M10" s="37">
        <v>1800</v>
      </c>
      <c r="N10" s="38"/>
      <c r="O10" s="38"/>
      <c r="P10" s="38"/>
      <c r="Q10" s="38"/>
      <c r="R10" s="38"/>
      <c r="S10" s="37">
        <f t="shared" si="2"/>
        <v>1800</v>
      </c>
      <c r="T10" s="38"/>
      <c r="U10" s="38"/>
      <c r="V10" s="31"/>
      <c r="W10" s="39">
        <f t="shared" si="3"/>
        <v>1800</v>
      </c>
    </row>
    <row r="11" spans="1:24" x14ac:dyDescent="0.3">
      <c r="A11" s="4" t="s">
        <v>7</v>
      </c>
      <c r="B11" s="15">
        <v>46200</v>
      </c>
      <c r="C11" s="4"/>
      <c r="D11" s="4"/>
      <c r="E11" s="4"/>
      <c r="F11" s="4"/>
      <c r="G11" s="4"/>
      <c r="H11" s="19">
        <f t="shared" si="0"/>
        <v>46200</v>
      </c>
      <c r="I11" s="4"/>
      <c r="J11" s="26"/>
      <c r="K11" s="25">
        <f t="shared" si="1"/>
        <v>46200</v>
      </c>
      <c r="L11" s="5"/>
      <c r="M11" s="37">
        <v>2800</v>
      </c>
      <c r="N11" s="38"/>
      <c r="O11" s="38"/>
      <c r="P11" s="38"/>
      <c r="Q11" s="37"/>
      <c r="R11" s="37"/>
      <c r="S11" s="37">
        <f t="shared" si="2"/>
        <v>2800</v>
      </c>
      <c r="T11" s="38"/>
      <c r="U11" s="38"/>
      <c r="V11" s="31"/>
      <c r="W11" s="39">
        <f t="shared" si="3"/>
        <v>2800</v>
      </c>
    </row>
    <row r="12" spans="1:24" x14ac:dyDescent="0.3">
      <c r="A12" s="4" t="s">
        <v>11</v>
      </c>
      <c r="B12" s="15">
        <v>67800</v>
      </c>
      <c r="C12" s="4"/>
      <c r="D12" s="4"/>
      <c r="E12" s="4"/>
      <c r="F12" s="4"/>
      <c r="G12" s="4"/>
      <c r="H12" s="19">
        <f t="shared" si="0"/>
        <v>67800</v>
      </c>
      <c r="I12" s="4"/>
      <c r="J12" s="26"/>
      <c r="K12" s="25">
        <f t="shared" si="1"/>
        <v>67800</v>
      </c>
      <c r="L12" s="5"/>
      <c r="M12" s="37">
        <v>3800</v>
      </c>
      <c r="N12" s="38"/>
      <c r="O12" s="38"/>
      <c r="P12" s="38"/>
      <c r="Q12" s="37"/>
      <c r="R12" s="37"/>
      <c r="S12" s="37">
        <f t="shared" si="2"/>
        <v>3800</v>
      </c>
      <c r="T12" s="38"/>
      <c r="U12" s="38"/>
      <c r="V12" s="31"/>
      <c r="W12" s="39">
        <f t="shared" si="3"/>
        <v>3800</v>
      </c>
    </row>
    <row r="13" spans="1:24" x14ac:dyDescent="0.3">
      <c r="A13" s="4" t="s">
        <v>8</v>
      </c>
      <c r="B13" s="15">
        <v>12600</v>
      </c>
      <c r="C13" s="4"/>
      <c r="D13" s="4"/>
      <c r="E13" s="4"/>
      <c r="F13" s="4"/>
      <c r="G13" s="4"/>
      <c r="H13" s="19">
        <f t="shared" si="0"/>
        <v>12600</v>
      </c>
      <c r="I13" s="4"/>
      <c r="J13" s="26"/>
      <c r="K13" s="25">
        <f t="shared" si="1"/>
        <v>12600</v>
      </c>
      <c r="L13" s="5"/>
      <c r="M13" s="37">
        <v>1800</v>
      </c>
      <c r="N13" s="38"/>
      <c r="O13" s="38"/>
      <c r="P13" s="38"/>
      <c r="Q13" s="37"/>
      <c r="R13" s="37"/>
      <c r="S13" s="37">
        <f t="shared" si="2"/>
        <v>1800</v>
      </c>
      <c r="T13" s="38"/>
      <c r="U13" s="38"/>
      <c r="V13" s="31"/>
      <c r="W13" s="39">
        <f t="shared" si="3"/>
        <v>1800</v>
      </c>
    </row>
    <row r="14" spans="1:24" s="1" customFormat="1" ht="33" customHeight="1" x14ac:dyDescent="0.3">
      <c r="A14" s="12" t="s">
        <v>30</v>
      </c>
      <c r="B14" s="16"/>
      <c r="C14" s="13"/>
      <c r="D14" s="13"/>
      <c r="E14" s="13"/>
      <c r="F14" s="13"/>
      <c r="G14" s="13"/>
      <c r="H14" s="20"/>
      <c r="I14" s="13"/>
      <c r="J14" s="27"/>
      <c r="K14" s="25"/>
      <c r="L14" s="9"/>
      <c r="M14" s="38"/>
      <c r="N14" s="38"/>
      <c r="O14" s="38"/>
      <c r="P14" s="38"/>
      <c r="Q14" s="38"/>
      <c r="R14" s="38"/>
      <c r="S14" s="38"/>
      <c r="T14" s="38"/>
      <c r="U14" s="38"/>
      <c r="V14" s="40"/>
      <c r="W14" s="39"/>
    </row>
    <row r="15" spans="1:24" s="6" customFormat="1" ht="33" customHeight="1" x14ac:dyDescent="0.3">
      <c r="A15" s="2" t="s">
        <v>31</v>
      </c>
      <c r="B15" s="15"/>
      <c r="C15" s="4"/>
      <c r="D15" s="4"/>
      <c r="E15" s="4"/>
      <c r="F15" s="4"/>
      <c r="G15" s="4"/>
      <c r="H15" s="15"/>
      <c r="I15" s="4"/>
      <c r="J15" s="31"/>
      <c r="K15" s="25"/>
      <c r="L15" s="5"/>
      <c r="M15" s="37">
        <v>40000</v>
      </c>
      <c r="N15" s="37"/>
      <c r="O15" s="37"/>
      <c r="P15" s="37"/>
      <c r="Q15" s="37"/>
      <c r="R15" s="37"/>
      <c r="S15" s="37">
        <f t="shared" si="2"/>
        <v>40000</v>
      </c>
      <c r="T15" s="37"/>
      <c r="U15" s="37"/>
      <c r="V15" s="31"/>
      <c r="W15" s="39">
        <f t="shared" si="3"/>
        <v>40000</v>
      </c>
    </row>
    <row r="16" spans="1:24" s="6" customFormat="1" ht="17.25" customHeight="1" x14ac:dyDescent="0.3">
      <c r="A16" s="2" t="s">
        <v>13</v>
      </c>
      <c r="B16" s="15"/>
      <c r="C16" s="4"/>
      <c r="D16" s="4"/>
      <c r="E16" s="4"/>
      <c r="F16" s="4"/>
      <c r="G16" s="4"/>
      <c r="H16" s="15">
        <f t="shared" si="0"/>
        <v>0</v>
      </c>
      <c r="I16" s="4"/>
      <c r="J16" s="31"/>
      <c r="K16" s="25">
        <f t="shared" si="1"/>
        <v>0</v>
      </c>
      <c r="L16" s="5"/>
      <c r="M16" s="37">
        <v>35000</v>
      </c>
      <c r="N16" s="37"/>
      <c r="O16" s="37"/>
      <c r="P16" s="37"/>
      <c r="Q16" s="37"/>
      <c r="R16" s="37"/>
      <c r="S16" s="37">
        <f t="shared" si="2"/>
        <v>35000</v>
      </c>
      <c r="T16" s="37"/>
      <c r="U16" s="37"/>
      <c r="V16" s="31"/>
      <c r="W16" s="39">
        <f t="shared" si="3"/>
        <v>35000</v>
      </c>
    </row>
    <row r="17" spans="1:23" s="6" customFormat="1" x14ac:dyDescent="0.3">
      <c r="A17" s="2" t="s">
        <v>12</v>
      </c>
      <c r="B17" s="15"/>
      <c r="C17" s="4"/>
      <c r="D17" s="4"/>
      <c r="E17" s="4"/>
      <c r="F17" s="4"/>
      <c r="G17" s="4"/>
      <c r="H17" s="15">
        <f t="shared" si="0"/>
        <v>0</v>
      </c>
      <c r="I17" s="4"/>
      <c r="J17" s="31"/>
      <c r="K17" s="25">
        <f t="shared" si="1"/>
        <v>0</v>
      </c>
      <c r="L17" s="5"/>
      <c r="M17" s="37">
        <v>20000</v>
      </c>
      <c r="N17" s="37"/>
      <c r="O17" s="37"/>
      <c r="P17" s="37"/>
      <c r="Q17" s="37"/>
      <c r="R17" s="37"/>
      <c r="S17" s="37">
        <f t="shared" si="2"/>
        <v>20000</v>
      </c>
      <c r="T17" s="37"/>
      <c r="U17" s="37"/>
      <c r="V17" s="31"/>
      <c r="W17" s="39">
        <f t="shared" si="3"/>
        <v>20000</v>
      </c>
    </row>
    <row r="18" spans="1:23" s="6" customFormat="1" ht="60.75" x14ac:dyDescent="0.3">
      <c r="A18" s="2" t="s">
        <v>33</v>
      </c>
      <c r="B18" s="15"/>
      <c r="C18" s="4"/>
      <c r="D18" s="4"/>
      <c r="E18" s="4"/>
      <c r="F18" s="4"/>
      <c r="G18" s="4"/>
      <c r="H18" s="15"/>
      <c r="I18" s="4"/>
      <c r="J18" s="31"/>
      <c r="K18" s="25"/>
      <c r="L18" s="5"/>
      <c r="M18" s="37">
        <v>20000</v>
      </c>
      <c r="N18" s="37"/>
      <c r="O18" s="37"/>
      <c r="P18" s="37"/>
      <c r="Q18" s="37"/>
      <c r="R18" s="37"/>
      <c r="S18" s="37">
        <f t="shared" si="2"/>
        <v>20000</v>
      </c>
      <c r="T18" s="37"/>
      <c r="U18" s="37"/>
      <c r="V18" s="31"/>
      <c r="W18" s="39">
        <f t="shared" si="3"/>
        <v>20000</v>
      </c>
    </row>
    <row r="19" spans="1:23" s="6" customFormat="1" ht="28.5" customHeight="1" x14ac:dyDescent="0.3">
      <c r="A19" s="2" t="s">
        <v>24</v>
      </c>
      <c r="B19" s="15"/>
      <c r="C19" s="4"/>
      <c r="D19" s="4"/>
      <c r="E19" s="4"/>
      <c r="F19" s="4"/>
      <c r="G19" s="4"/>
      <c r="H19" s="15">
        <f t="shared" si="0"/>
        <v>0</v>
      </c>
      <c r="I19" s="4"/>
      <c r="J19" s="31"/>
      <c r="K19" s="25">
        <f t="shared" si="1"/>
        <v>0</v>
      </c>
      <c r="L19" s="5"/>
      <c r="M19" s="37">
        <v>25000</v>
      </c>
      <c r="N19" s="37"/>
      <c r="O19" s="37"/>
      <c r="P19" s="37"/>
      <c r="Q19" s="37"/>
      <c r="R19" s="37"/>
      <c r="S19" s="37">
        <f t="shared" si="2"/>
        <v>25000</v>
      </c>
      <c r="T19" s="37"/>
      <c r="U19" s="37"/>
      <c r="V19" s="31"/>
      <c r="W19" s="39">
        <f t="shared" si="3"/>
        <v>25000</v>
      </c>
    </row>
    <row r="20" spans="1:23" s="6" customFormat="1" x14ac:dyDescent="0.3">
      <c r="A20" s="2" t="s">
        <v>23</v>
      </c>
      <c r="B20" s="15"/>
      <c r="C20" s="4"/>
      <c r="D20" s="4"/>
      <c r="E20" s="4"/>
      <c r="F20" s="4"/>
      <c r="G20" s="4"/>
      <c r="H20" s="15">
        <f t="shared" si="0"/>
        <v>0</v>
      </c>
      <c r="I20" s="4"/>
      <c r="J20" s="31"/>
      <c r="K20" s="25">
        <f t="shared" si="1"/>
        <v>0</v>
      </c>
      <c r="L20" s="5"/>
      <c r="M20" s="37">
        <v>15000</v>
      </c>
      <c r="N20" s="37"/>
      <c r="O20" s="37"/>
      <c r="P20" s="37"/>
      <c r="Q20" s="37"/>
      <c r="R20" s="37"/>
      <c r="S20" s="37">
        <f t="shared" si="2"/>
        <v>15000</v>
      </c>
      <c r="T20" s="37"/>
      <c r="U20" s="37"/>
      <c r="V20" s="31"/>
      <c r="W20" s="39">
        <f t="shared" si="3"/>
        <v>15000</v>
      </c>
    </row>
    <row r="21" spans="1:23" s="6" customFormat="1" ht="16.5" customHeight="1" x14ac:dyDescent="0.3">
      <c r="A21" s="2" t="s">
        <v>22</v>
      </c>
      <c r="B21" s="15"/>
      <c r="C21" s="4"/>
      <c r="D21" s="4"/>
      <c r="E21" s="4"/>
      <c r="F21" s="4"/>
      <c r="G21" s="4"/>
      <c r="H21" s="15">
        <f t="shared" si="0"/>
        <v>0</v>
      </c>
      <c r="I21" s="4"/>
      <c r="J21" s="31"/>
      <c r="K21" s="25">
        <f t="shared" si="1"/>
        <v>0</v>
      </c>
      <c r="L21" s="5"/>
      <c r="M21" s="37">
        <v>30000</v>
      </c>
      <c r="N21" s="37"/>
      <c r="O21" s="37"/>
      <c r="P21" s="37"/>
      <c r="Q21" s="37"/>
      <c r="R21" s="37"/>
      <c r="S21" s="37">
        <f t="shared" si="2"/>
        <v>30000</v>
      </c>
      <c r="T21" s="37"/>
      <c r="U21" s="37"/>
      <c r="V21" s="31">
        <v>17264</v>
      </c>
      <c r="W21" s="39">
        <f t="shared" si="3"/>
        <v>12736</v>
      </c>
    </row>
    <row r="22" spans="1:23" s="6" customFormat="1" ht="21" customHeight="1" x14ac:dyDescent="0.3">
      <c r="A22" s="2" t="s">
        <v>17</v>
      </c>
      <c r="B22" s="15"/>
      <c r="C22" s="4"/>
      <c r="D22" s="4"/>
      <c r="E22" s="4"/>
      <c r="F22" s="4"/>
      <c r="G22" s="4"/>
      <c r="H22" s="15">
        <f t="shared" si="0"/>
        <v>0</v>
      </c>
      <c r="I22" s="4"/>
      <c r="J22" s="31"/>
      <c r="K22" s="25">
        <f t="shared" si="1"/>
        <v>0</v>
      </c>
      <c r="L22" s="5"/>
      <c r="M22" s="37">
        <v>55700</v>
      </c>
      <c r="N22" s="37"/>
      <c r="O22" s="37"/>
      <c r="P22" s="37"/>
      <c r="Q22" s="37"/>
      <c r="R22" s="37"/>
      <c r="S22" s="37">
        <f t="shared" si="2"/>
        <v>55700</v>
      </c>
      <c r="T22" s="37"/>
      <c r="U22" s="37"/>
      <c r="V22" s="31"/>
      <c r="W22" s="39">
        <f t="shared" si="3"/>
        <v>55700</v>
      </c>
    </row>
    <row r="23" spans="1:23" s="6" customFormat="1" x14ac:dyDescent="0.3">
      <c r="A23" s="2" t="s">
        <v>21</v>
      </c>
      <c r="B23" s="15"/>
      <c r="C23" s="4"/>
      <c r="D23" s="4"/>
      <c r="E23" s="4"/>
      <c r="F23" s="4"/>
      <c r="G23" s="4"/>
      <c r="H23" s="15">
        <f t="shared" si="0"/>
        <v>0</v>
      </c>
      <c r="I23" s="4"/>
      <c r="J23" s="31"/>
      <c r="K23" s="25">
        <f t="shared" si="1"/>
        <v>0</v>
      </c>
      <c r="L23" s="5"/>
      <c r="M23" s="37">
        <v>15000</v>
      </c>
      <c r="N23" s="37"/>
      <c r="O23" s="37"/>
      <c r="P23" s="37"/>
      <c r="Q23" s="37"/>
      <c r="R23" s="37"/>
      <c r="S23" s="37">
        <f t="shared" si="2"/>
        <v>15000</v>
      </c>
      <c r="T23" s="37"/>
      <c r="U23" s="37"/>
      <c r="V23" s="31"/>
      <c r="W23" s="39">
        <f t="shared" si="3"/>
        <v>15000</v>
      </c>
    </row>
    <row r="24" spans="1:23" s="6" customFormat="1" ht="39.75" customHeight="1" x14ac:dyDescent="0.3">
      <c r="A24" s="2" t="s">
        <v>20</v>
      </c>
      <c r="B24" s="15"/>
      <c r="C24" s="4"/>
      <c r="D24" s="4"/>
      <c r="E24" s="4"/>
      <c r="F24" s="4"/>
      <c r="G24" s="4"/>
      <c r="H24" s="15">
        <f t="shared" si="0"/>
        <v>0</v>
      </c>
      <c r="I24" s="4"/>
      <c r="J24" s="31"/>
      <c r="K24" s="25">
        <f t="shared" si="1"/>
        <v>0</v>
      </c>
      <c r="L24" s="5"/>
      <c r="M24" s="37">
        <v>26370</v>
      </c>
      <c r="N24" s="37"/>
      <c r="O24" s="37"/>
      <c r="P24" s="37"/>
      <c r="Q24" s="37"/>
      <c r="R24" s="37"/>
      <c r="S24" s="37">
        <f t="shared" si="2"/>
        <v>26370</v>
      </c>
      <c r="T24" s="37"/>
      <c r="U24" s="37"/>
      <c r="V24" s="31"/>
      <c r="W24" s="39">
        <f t="shared" si="3"/>
        <v>26370</v>
      </c>
    </row>
    <row r="25" spans="1:23" s="6" customFormat="1" ht="31.5" customHeight="1" x14ac:dyDescent="0.3">
      <c r="A25" s="2" t="s">
        <v>19</v>
      </c>
      <c r="B25" s="15"/>
      <c r="C25" s="4"/>
      <c r="D25" s="4"/>
      <c r="E25" s="4"/>
      <c r="F25" s="4"/>
      <c r="G25" s="4"/>
      <c r="H25" s="15">
        <f t="shared" si="0"/>
        <v>0</v>
      </c>
      <c r="I25" s="4"/>
      <c r="J25" s="31"/>
      <c r="K25" s="25">
        <f t="shared" si="1"/>
        <v>0</v>
      </c>
      <c r="L25" s="5"/>
      <c r="M25" s="37">
        <v>5000</v>
      </c>
      <c r="N25" s="37"/>
      <c r="O25" s="37"/>
      <c r="P25" s="37"/>
      <c r="Q25" s="37"/>
      <c r="R25" s="37"/>
      <c r="S25" s="37">
        <f t="shared" si="2"/>
        <v>5000</v>
      </c>
      <c r="T25" s="37"/>
      <c r="U25" s="37"/>
      <c r="V25" s="31"/>
      <c r="W25" s="39">
        <f t="shared" si="3"/>
        <v>5000</v>
      </c>
    </row>
    <row r="26" spans="1:23" s="6" customFormat="1" ht="43.5" customHeight="1" x14ac:dyDescent="0.3">
      <c r="A26" s="2" t="s">
        <v>32</v>
      </c>
      <c r="B26" s="15"/>
      <c r="C26" s="4"/>
      <c r="D26" s="4"/>
      <c r="E26" s="4"/>
      <c r="F26" s="4"/>
      <c r="G26" s="4"/>
      <c r="H26" s="15">
        <f t="shared" si="0"/>
        <v>0</v>
      </c>
      <c r="I26" s="4"/>
      <c r="J26" s="31"/>
      <c r="K26" s="25">
        <f t="shared" si="1"/>
        <v>0</v>
      </c>
      <c r="L26" s="5"/>
      <c r="M26" s="37">
        <v>43000</v>
      </c>
      <c r="N26" s="37"/>
      <c r="O26" s="37"/>
      <c r="P26" s="37"/>
      <c r="Q26" s="37"/>
      <c r="R26" s="37"/>
      <c r="S26" s="37">
        <f t="shared" si="2"/>
        <v>43000</v>
      </c>
      <c r="T26" s="37"/>
      <c r="U26" s="37"/>
      <c r="V26" s="31">
        <v>1320</v>
      </c>
      <c r="W26" s="39">
        <f t="shared" si="3"/>
        <v>41680</v>
      </c>
    </row>
    <row r="27" spans="1:23" s="6" customFormat="1" ht="33" customHeight="1" x14ac:dyDescent="0.3">
      <c r="A27" s="2" t="s">
        <v>18</v>
      </c>
      <c r="B27" s="15"/>
      <c r="C27" s="4"/>
      <c r="D27" s="4"/>
      <c r="E27" s="4"/>
      <c r="F27" s="4"/>
      <c r="G27" s="4"/>
      <c r="H27" s="15">
        <f t="shared" si="0"/>
        <v>0</v>
      </c>
      <c r="I27" s="4"/>
      <c r="J27" s="31"/>
      <c r="K27" s="25">
        <f t="shared" si="1"/>
        <v>0</v>
      </c>
      <c r="L27" s="5"/>
      <c r="M27" s="37">
        <v>50000</v>
      </c>
      <c r="N27" s="37"/>
      <c r="O27" s="37"/>
      <c r="P27" s="37"/>
      <c r="Q27" s="37"/>
      <c r="R27" s="37"/>
      <c r="S27" s="37">
        <f t="shared" si="2"/>
        <v>50000</v>
      </c>
      <c r="T27" s="37"/>
      <c r="U27" s="37"/>
      <c r="V27" s="31"/>
      <c r="W27" s="39">
        <f t="shared" si="3"/>
        <v>50000</v>
      </c>
    </row>
    <row r="28" spans="1:23" s="6" customFormat="1" ht="45" customHeight="1" x14ac:dyDescent="0.3">
      <c r="A28" s="2" t="s">
        <v>27</v>
      </c>
      <c r="B28" s="15">
        <v>571200</v>
      </c>
      <c r="C28" s="4"/>
      <c r="D28" s="4"/>
      <c r="E28" s="4"/>
      <c r="F28" s="4"/>
      <c r="G28" s="4"/>
      <c r="H28" s="19">
        <f t="shared" si="0"/>
        <v>571200</v>
      </c>
      <c r="I28" s="4"/>
      <c r="J28" s="26"/>
      <c r="K28" s="25">
        <f t="shared" si="1"/>
        <v>571200</v>
      </c>
      <c r="L28" s="5"/>
      <c r="M28" s="37"/>
      <c r="N28" s="37"/>
      <c r="O28" s="37"/>
      <c r="P28" s="37"/>
      <c r="Q28" s="37"/>
      <c r="R28" s="37"/>
      <c r="S28" s="37">
        <f t="shared" si="2"/>
        <v>0</v>
      </c>
      <c r="T28" s="37"/>
      <c r="U28" s="37"/>
      <c r="V28" s="31"/>
      <c r="W28" s="39">
        <f t="shared" si="3"/>
        <v>0</v>
      </c>
    </row>
    <row r="29" spans="1:23" s="6" customFormat="1" ht="47.25" customHeight="1" x14ac:dyDescent="0.3">
      <c r="A29" s="2" t="s">
        <v>15</v>
      </c>
      <c r="B29" s="15">
        <v>11250</v>
      </c>
      <c r="C29" s="4"/>
      <c r="D29" s="4"/>
      <c r="E29" s="4"/>
      <c r="F29" s="4"/>
      <c r="G29" s="4"/>
      <c r="H29" s="19">
        <f t="shared" si="0"/>
        <v>11250</v>
      </c>
      <c r="I29" s="4"/>
      <c r="J29" s="26"/>
      <c r="K29" s="25">
        <f t="shared" si="1"/>
        <v>11250</v>
      </c>
      <c r="L29" s="5"/>
      <c r="M29" s="37"/>
      <c r="N29" s="37"/>
      <c r="O29" s="37"/>
      <c r="P29" s="37"/>
      <c r="Q29" s="37"/>
      <c r="R29" s="37"/>
      <c r="S29" s="37">
        <f t="shared" si="2"/>
        <v>0</v>
      </c>
      <c r="T29" s="37"/>
      <c r="U29" s="37"/>
      <c r="V29" s="31"/>
      <c r="W29" s="39">
        <f t="shared" si="3"/>
        <v>0</v>
      </c>
    </row>
    <row r="30" spans="1:23" s="1" customFormat="1" x14ac:dyDescent="0.3">
      <c r="A30" s="12"/>
      <c r="B30" s="16"/>
      <c r="C30" s="13"/>
      <c r="D30" s="13"/>
      <c r="E30" s="13"/>
      <c r="F30" s="13"/>
      <c r="G30" s="13"/>
      <c r="H30" s="20"/>
      <c r="I30" s="13"/>
      <c r="J30" s="27"/>
      <c r="K30" s="25"/>
      <c r="L30" s="9"/>
      <c r="M30" s="38"/>
      <c r="N30" s="38"/>
      <c r="O30" s="38"/>
      <c r="P30" s="38"/>
      <c r="Q30" s="38"/>
      <c r="R30" s="38"/>
      <c r="S30" s="38"/>
      <c r="T30" s="38"/>
      <c r="U30" s="38"/>
      <c r="V30" s="40"/>
      <c r="W30" s="39">
        <f t="shared" si="3"/>
        <v>0</v>
      </c>
    </row>
    <row r="31" spans="1:23" s="1" customFormat="1" ht="42" customHeight="1" x14ac:dyDescent="0.3">
      <c r="A31" s="12"/>
      <c r="B31" s="16"/>
      <c r="C31" s="13"/>
      <c r="D31" s="13"/>
      <c r="E31" s="13"/>
      <c r="F31" s="13"/>
      <c r="G31" s="13"/>
      <c r="H31" s="20"/>
      <c r="I31" s="13"/>
      <c r="J31" s="27"/>
      <c r="K31" s="25"/>
      <c r="L31" s="9"/>
      <c r="M31" s="38"/>
      <c r="N31" s="38"/>
      <c r="O31" s="38"/>
      <c r="P31" s="38"/>
      <c r="Q31" s="38"/>
      <c r="R31" s="38"/>
      <c r="S31" s="38"/>
      <c r="T31" s="38"/>
      <c r="U31" s="38"/>
      <c r="V31" s="40"/>
      <c r="W31" s="39">
        <f t="shared" si="3"/>
        <v>0</v>
      </c>
    </row>
    <row r="32" spans="1:23" s="1" customFormat="1" ht="25.5" customHeight="1" x14ac:dyDescent="0.3">
      <c r="A32" s="12"/>
      <c r="B32" s="16"/>
      <c r="C32" s="13"/>
      <c r="D32" s="13"/>
      <c r="E32" s="13"/>
      <c r="F32" s="13"/>
      <c r="G32" s="13"/>
      <c r="H32" s="20"/>
      <c r="I32" s="13"/>
      <c r="J32" s="27"/>
      <c r="K32" s="25"/>
      <c r="L32" s="9"/>
      <c r="M32" s="38"/>
      <c r="N32" s="38"/>
      <c r="O32" s="38"/>
      <c r="P32" s="38"/>
      <c r="Q32" s="38"/>
      <c r="R32" s="38"/>
      <c r="S32" s="38"/>
      <c r="T32" s="38"/>
      <c r="U32" s="38"/>
      <c r="V32" s="40"/>
      <c r="W32" s="39">
        <f t="shared" si="3"/>
        <v>0</v>
      </c>
    </row>
    <row r="33" spans="1:24" x14ac:dyDescent="0.3">
      <c r="A33" s="4" t="s">
        <v>9</v>
      </c>
      <c r="B33" s="15">
        <f>SUM(B5:B32)</f>
        <v>1077870</v>
      </c>
      <c r="C33" s="4"/>
      <c r="D33" s="4"/>
      <c r="E33" s="4"/>
      <c r="F33" s="4"/>
      <c r="G33" s="4"/>
      <c r="H33" s="19">
        <f>SUM(H5:H32)</f>
        <v>1077870</v>
      </c>
      <c r="I33" s="19">
        <f>SUM(I5:I32)</f>
        <v>0</v>
      </c>
      <c r="J33" s="19">
        <f>SUM(J5:J32)</f>
        <v>21717</v>
      </c>
      <c r="K33" s="28">
        <f>SUM(K5:K32)</f>
        <v>1056153</v>
      </c>
      <c r="L33" s="5"/>
      <c r="M33" s="37">
        <f>SUM(M5:M32)</f>
        <v>414470</v>
      </c>
      <c r="N33" s="37"/>
      <c r="O33" s="37"/>
      <c r="P33" s="37"/>
      <c r="Q33" s="37"/>
      <c r="R33" s="37"/>
      <c r="S33" s="37">
        <f t="shared" ref="S33:X33" si="4">SUM(S5:S32)</f>
        <v>414470</v>
      </c>
      <c r="T33" s="37">
        <f t="shared" si="4"/>
        <v>0</v>
      </c>
      <c r="U33" s="37">
        <f t="shared" si="4"/>
        <v>0</v>
      </c>
      <c r="V33" s="37">
        <f t="shared" si="4"/>
        <v>18984</v>
      </c>
      <c r="W33" s="39">
        <f t="shared" si="4"/>
        <v>395486</v>
      </c>
      <c r="X33" s="39">
        <f t="shared" si="4"/>
        <v>6490</v>
      </c>
    </row>
    <row r="34" spans="1:24" x14ac:dyDescent="0.3">
      <c r="B34" s="17"/>
    </row>
    <row r="35" spans="1:24" x14ac:dyDescent="0.3">
      <c r="B35" s="17"/>
    </row>
    <row r="36" spans="1:24" x14ac:dyDescent="0.3">
      <c r="B36" s="17"/>
    </row>
    <row r="37" spans="1:24" x14ac:dyDescent="0.3">
      <c r="B37" s="17"/>
    </row>
  </sheetData>
  <mergeCells count="5">
    <mergeCell ref="B1:V1"/>
    <mergeCell ref="A3:A4"/>
    <mergeCell ref="B3:K3"/>
    <mergeCell ref="M3:W3"/>
    <mergeCell ref="G2:N2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A10" zoomScaleNormal="100" workbookViewId="0">
      <selection activeCell="A10" sqref="A1:XFD1048576"/>
    </sheetView>
  </sheetViews>
  <sheetFormatPr defaultRowHeight="18.75" x14ac:dyDescent="0.3"/>
  <cols>
    <col min="1" max="1" width="37.5703125" customWidth="1"/>
    <col min="2" max="2" width="13.28515625" customWidth="1"/>
    <col min="3" max="3" width="12.42578125" hidden="1" customWidth="1"/>
    <col min="4" max="4" width="10.28515625" hidden="1" customWidth="1"/>
    <col min="5" max="5" width="10" hidden="1" customWidth="1"/>
    <col min="6" max="6" width="9.85546875" hidden="1" customWidth="1"/>
    <col min="7" max="7" width="9.28515625" customWidth="1"/>
    <col min="8" max="8" width="13.42578125" style="21" customWidth="1"/>
    <col min="9" max="9" width="4.140625" hidden="1" customWidth="1"/>
    <col min="10" max="10" width="12.85546875" style="29" customWidth="1"/>
    <col min="11" max="11" width="14.7109375" style="30" customWidth="1"/>
    <col min="12" max="12" width="0.140625" hidden="1" customWidth="1"/>
    <col min="13" max="13" width="13.42578125" style="6" customWidth="1"/>
    <col min="14" max="14" width="9.140625" style="6" hidden="1" customWidth="1"/>
    <col min="15" max="15" width="10.28515625" style="6" hidden="1" customWidth="1"/>
    <col min="16" max="16" width="10.28515625" style="6" customWidth="1"/>
    <col min="17" max="17" width="10.28515625" style="6" hidden="1" customWidth="1"/>
    <col min="18" max="18" width="8.5703125" style="6" hidden="1" customWidth="1"/>
    <col min="19" max="19" width="13.7109375" style="6" customWidth="1"/>
    <col min="20" max="20" width="11.140625" hidden="1" customWidth="1"/>
    <col min="21" max="21" width="9.28515625" hidden="1" customWidth="1"/>
    <col min="22" max="22" width="12.140625" style="10" customWidth="1"/>
    <col min="23" max="23" width="15.85546875" style="1" customWidth="1"/>
    <col min="24" max="24" width="0" hidden="1" customWidth="1"/>
  </cols>
  <sheetData>
    <row r="1" spans="1:24" ht="42" customHeight="1" x14ac:dyDescent="0.35">
      <c r="B1" s="59" t="s">
        <v>14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4" x14ac:dyDescent="0.3">
      <c r="G2" s="64" t="s">
        <v>34</v>
      </c>
      <c r="H2" s="64"/>
      <c r="I2" s="64"/>
      <c r="J2" s="64"/>
      <c r="K2" s="64"/>
      <c r="L2" s="64"/>
      <c r="M2" s="64"/>
      <c r="N2" s="64"/>
      <c r="O2" s="8"/>
      <c r="P2" s="8"/>
      <c r="Q2" s="8"/>
      <c r="R2" s="8"/>
      <c r="W2" s="7"/>
    </row>
    <row r="3" spans="1:24" x14ac:dyDescent="0.3">
      <c r="A3" s="60" t="s">
        <v>0</v>
      </c>
      <c r="B3" s="65" t="s">
        <v>36</v>
      </c>
      <c r="C3" s="65"/>
      <c r="D3" s="65"/>
      <c r="E3" s="65"/>
      <c r="F3" s="65"/>
      <c r="G3" s="65"/>
      <c r="H3" s="65"/>
      <c r="I3" s="65"/>
      <c r="J3" s="65"/>
      <c r="K3" s="65"/>
      <c r="L3" s="41"/>
      <c r="M3" s="65" t="s">
        <v>37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>
        <v>2250</v>
      </c>
    </row>
    <row r="4" spans="1:24" ht="112.5" x14ac:dyDescent="0.3">
      <c r="A4" s="61"/>
      <c r="B4" s="14" t="s">
        <v>26</v>
      </c>
      <c r="C4" s="2"/>
      <c r="D4" s="2"/>
      <c r="E4" s="2"/>
      <c r="F4" s="2"/>
      <c r="G4" s="2"/>
      <c r="H4" s="18" t="s">
        <v>16</v>
      </c>
      <c r="I4" s="2"/>
      <c r="J4" s="22" t="s">
        <v>35</v>
      </c>
      <c r="K4" s="23" t="s">
        <v>10</v>
      </c>
      <c r="L4" s="3"/>
      <c r="M4" s="32" t="s">
        <v>29</v>
      </c>
      <c r="N4" s="32"/>
      <c r="O4" s="32"/>
      <c r="P4" s="32"/>
      <c r="Q4" s="32"/>
      <c r="R4" s="32"/>
      <c r="S4" s="33" t="s">
        <v>16</v>
      </c>
      <c r="T4" s="34"/>
      <c r="U4" s="34"/>
      <c r="V4" s="22" t="s">
        <v>35</v>
      </c>
      <c r="W4" s="36" t="s">
        <v>10</v>
      </c>
    </row>
    <row r="5" spans="1:24" x14ac:dyDescent="0.3">
      <c r="A5" s="4" t="s">
        <v>1</v>
      </c>
      <c r="B5" s="15">
        <v>247320</v>
      </c>
      <c r="C5" s="4"/>
      <c r="D5" s="4"/>
      <c r="E5" s="4"/>
      <c r="F5" s="4"/>
      <c r="G5" s="4"/>
      <c r="H5" s="19">
        <f>SUM(B5:G5)</f>
        <v>247320</v>
      </c>
      <c r="I5" s="4"/>
      <c r="J5" s="24">
        <v>67574</v>
      </c>
      <c r="K5" s="25">
        <f>SUM(H5-J5)</f>
        <v>179746</v>
      </c>
      <c r="L5" s="5"/>
      <c r="M5" s="37">
        <v>14000</v>
      </c>
      <c r="N5" s="38"/>
      <c r="O5" s="38"/>
      <c r="P5" s="37"/>
      <c r="Q5" s="37"/>
      <c r="R5" s="37"/>
      <c r="S5" s="37">
        <f>SUM(M5:R5)</f>
        <v>14000</v>
      </c>
      <c r="T5" s="38"/>
      <c r="U5" s="38"/>
      <c r="V5" s="31">
        <v>4198</v>
      </c>
      <c r="W5" s="39">
        <f>SUM(S5-V5)</f>
        <v>9802</v>
      </c>
      <c r="X5">
        <v>12081</v>
      </c>
    </row>
    <row r="6" spans="1:24" x14ac:dyDescent="0.3">
      <c r="A6" s="4" t="s">
        <v>2</v>
      </c>
      <c r="B6" s="15">
        <v>36300</v>
      </c>
      <c r="C6" s="4"/>
      <c r="D6" s="4"/>
      <c r="E6" s="4"/>
      <c r="F6" s="4"/>
      <c r="G6" s="4"/>
      <c r="H6" s="19">
        <f t="shared" ref="H6:H29" si="0">SUM(B6:G6)</f>
        <v>36300</v>
      </c>
      <c r="I6" s="4"/>
      <c r="J6" s="26">
        <v>1254</v>
      </c>
      <c r="K6" s="25">
        <f t="shared" ref="K6:K29" si="1">SUM(H6-J6)</f>
        <v>35046</v>
      </c>
      <c r="L6" s="5"/>
      <c r="M6" s="37">
        <v>2800</v>
      </c>
      <c r="N6" s="38"/>
      <c r="O6" s="38"/>
      <c r="P6" s="37"/>
      <c r="Q6" s="37"/>
      <c r="R6" s="37"/>
      <c r="S6" s="37">
        <f t="shared" ref="S6:S29" si="2">SUM(M6:R6)</f>
        <v>2800</v>
      </c>
      <c r="T6" s="38"/>
      <c r="U6" s="38"/>
      <c r="V6" s="31"/>
      <c r="W6" s="39">
        <f t="shared" ref="W6:W32" si="3">SUM(S6-V6)</f>
        <v>2800</v>
      </c>
    </row>
    <row r="7" spans="1:24" x14ac:dyDescent="0.3">
      <c r="A7" s="4" t="s">
        <v>4</v>
      </c>
      <c r="B7" s="15">
        <v>30600</v>
      </c>
      <c r="C7" s="4"/>
      <c r="D7" s="4"/>
      <c r="E7" s="4"/>
      <c r="F7" s="4"/>
      <c r="G7" s="4"/>
      <c r="H7" s="19">
        <f t="shared" si="0"/>
        <v>30600</v>
      </c>
      <c r="I7" s="4"/>
      <c r="J7" s="26"/>
      <c r="K7" s="25">
        <f t="shared" si="1"/>
        <v>30600</v>
      </c>
      <c r="L7" s="5"/>
      <c r="M7" s="37">
        <v>2800</v>
      </c>
      <c r="N7" s="38"/>
      <c r="O7" s="38"/>
      <c r="P7" s="37"/>
      <c r="Q7" s="37"/>
      <c r="R7" s="37"/>
      <c r="S7" s="37">
        <f t="shared" si="2"/>
        <v>2800</v>
      </c>
      <c r="T7" s="38"/>
      <c r="U7" s="38"/>
      <c r="V7" s="31"/>
      <c r="W7" s="39">
        <f t="shared" si="3"/>
        <v>2800</v>
      </c>
      <c r="X7">
        <v>720</v>
      </c>
    </row>
    <row r="8" spans="1:24" x14ac:dyDescent="0.3">
      <c r="A8" s="4" t="s">
        <v>3</v>
      </c>
      <c r="B8" s="15">
        <v>20400</v>
      </c>
      <c r="C8" s="4"/>
      <c r="D8" s="4"/>
      <c r="E8" s="4"/>
      <c r="F8" s="4"/>
      <c r="G8" s="4"/>
      <c r="H8" s="19">
        <f t="shared" si="0"/>
        <v>20400</v>
      </c>
      <c r="I8" s="4"/>
      <c r="J8" s="26">
        <v>1890</v>
      </c>
      <c r="K8" s="25">
        <f t="shared" si="1"/>
        <v>18510</v>
      </c>
      <c r="L8" s="5"/>
      <c r="M8" s="37">
        <v>1800</v>
      </c>
      <c r="N8" s="38"/>
      <c r="O8" s="38"/>
      <c r="P8" s="38"/>
      <c r="Q8" s="38"/>
      <c r="R8" s="38"/>
      <c r="S8" s="37">
        <f t="shared" si="2"/>
        <v>1800</v>
      </c>
      <c r="T8" s="38"/>
      <c r="U8" s="38"/>
      <c r="V8" s="31">
        <v>400</v>
      </c>
      <c r="W8" s="39">
        <f t="shared" si="3"/>
        <v>1400</v>
      </c>
    </row>
    <row r="9" spans="1:24" x14ac:dyDescent="0.3">
      <c r="A9" s="4" t="s">
        <v>5</v>
      </c>
      <c r="B9" s="15">
        <v>18600</v>
      </c>
      <c r="C9" s="4"/>
      <c r="D9" s="4"/>
      <c r="E9" s="4"/>
      <c r="F9" s="4"/>
      <c r="G9" s="4"/>
      <c r="H9" s="19">
        <f t="shared" si="0"/>
        <v>18600</v>
      </c>
      <c r="I9" s="4"/>
      <c r="J9" s="26">
        <v>1320</v>
      </c>
      <c r="K9" s="25">
        <f t="shared" si="1"/>
        <v>17280</v>
      </c>
      <c r="L9" s="5"/>
      <c r="M9" s="37">
        <v>2800</v>
      </c>
      <c r="N9" s="38"/>
      <c r="O9" s="38"/>
      <c r="P9" s="38"/>
      <c r="Q9" s="38"/>
      <c r="R9" s="38"/>
      <c r="S9" s="37">
        <f t="shared" si="2"/>
        <v>2800</v>
      </c>
      <c r="T9" s="38"/>
      <c r="U9" s="38"/>
      <c r="V9" s="31">
        <v>500</v>
      </c>
      <c r="W9" s="39">
        <f t="shared" si="3"/>
        <v>2300</v>
      </c>
      <c r="X9">
        <v>740</v>
      </c>
    </row>
    <row r="10" spans="1:24" x14ac:dyDescent="0.3">
      <c r="A10" s="4" t="s">
        <v>6</v>
      </c>
      <c r="B10" s="15">
        <v>15600</v>
      </c>
      <c r="C10" s="4"/>
      <c r="D10" s="4"/>
      <c r="E10" s="4"/>
      <c r="F10" s="4"/>
      <c r="G10" s="4"/>
      <c r="H10" s="19">
        <f t="shared" si="0"/>
        <v>15600</v>
      </c>
      <c r="I10" s="4"/>
      <c r="J10" s="26"/>
      <c r="K10" s="25">
        <f t="shared" si="1"/>
        <v>15600</v>
      </c>
      <c r="L10" s="5"/>
      <c r="M10" s="37">
        <v>1800</v>
      </c>
      <c r="N10" s="38"/>
      <c r="O10" s="38"/>
      <c r="P10" s="38"/>
      <c r="Q10" s="38"/>
      <c r="R10" s="38"/>
      <c r="S10" s="37">
        <f t="shared" si="2"/>
        <v>1800</v>
      </c>
      <c r="T10" s="38"/>
      <c r="U10" s="38"/>
      <c r="V10" s="31"/>
      <c r="W10" s="39">
        <f t="shared" si="3"/>
        <v>1800</v>
      </c>
    </row>
    <row r="11" spans="1:24" x14ac:dyDescent="0.3">
      <c r="A11" s="4" t="s">
        <v>7</v>
      </c>
      <c r="B11" s="15">
        <v>46200</v>
      </c>
      <c r="C11" s="4"/>
      <c r="D11" s="4"/>
      <c r="E11" s="4"/>
      <c r="F11" s="4"/>
      <c r="G11" s="4"/>
      <c r="H11" s="19">
        <f t="shared" si="0"/>
        <v>46200</v>
      </c>
      <c r="I11" s="4"/>
      <c r="J11" s="26"/>
      <c r="K11" s="25">
        <f t="shared" si="1"/>
        <v>46200</v>
      </c>
      <c r="L11" s="5"/>
      <c r="M11" s="37">
        <v>2800</v>
      </c>
      <c r="N11" s="38"/>
      <c r="O11" s="38"/>
      <c r="P11" s="38"/>
      <c r="Q11" s="37"/>
      <c r="R11" s="37"/>
      <c r="S11" s="37">
        <f t="shared" si="2"/>
        <v>2800</v>
      </c>
      <c r="T11" s="38"/>
      <c r="U11" s="38"/>
      <c r="V11" s="31"/>
      <c r="W11" s="39">
        <f t="shared" si="3"/>
        <v>2800</v>
      </c>
      <c r="X11">
        <v>941</v>
      </c>
    </row>
    <row r="12" spans="1:24" x14ac:dyDescent="0.3">
      <c r="A12" s="4" t="s">
        <v>11</v>
      </c>
      <c r="B12" s="15">
        <v>67800</v>
      </c>
      <c r="C12" s="4"/>
      <c r="D12" s="4"/>
      <c r="E12" s="4"/>
      <c r="F12" s="4"/>
      <c r="G12" s="4"/>
      <c r="H12" s="19">
        <f t="shared" si="0"/>
        <v>67800</v>
      </c>
      <c r="I12" s="4"/>
      <c r="J12" s="26"/>
      <c r="K12" s="25">
        <f t="shared" si="1"/>
        <v>67800</v>
      </c>
      <c r="L12" s="5"/>
      <c r="M12" s="37">
        <v>3800</v>
      </c>
      <c r="N12" s="38"/>
      <c r="O12" s="38"/>
      <c r="P12" s="38"/>
      <c r="Q12" s="37"/>
      <c r="R12" s="37"/>
      <c r="S12" s="37">
        <f t="shared" si="2"/>
        <v>3800</v>
      </c>
      <c r="T12" s="38"/>
      <c r="U12" s="38"/>
      <c r="V12" s="31"/>
      <c r="W12" s="39">
        <f t="shared" si="3"/>
        <v>3800</v>
      </c>
      <c r="X12">
        <v>1706</v>
      </c>
    </row>
    <row r="13" spans="1:24" x14ac:dyDescent="0.3">
      <c r="A13" s="4" t="s">
        <v>8</v>
      </c>
      <c r="B13" s="15">
        <v>12600</v>
      </c>
      <c r="C13" s="4"/>
      <c r="D13" s="4"/>
      <c r="E13" s="4"/>
      <c r="F13" s="4"/>
      <c r="G13" s="4"/>
      <c r="H13" s="19">
        <f t="shared" si="0"/>
        <v>12600</v>
      </c>
      <c r="I13" s="4"/>
      <c r="J13" s="26"/>
      <c r="K13" s="25">
        <f t="shared" si="1"/>
        <v>12600</v>
      </c>
      <c r="L13" s="5"/>
      <c r="M13" s="37">
        <v>1800</v>
      </c>
      <c r="N13" s="38"/>
      <c r="O13" s="38"/>
      <c r="P13" s="38"/>
      <c r="Q13" s="37"/>
      <c r="R13" s="37"/>
      <c r="S13" s="37">
        <f t="shared" si="2"/>
        <v>1800</v>
      </c>
      <c r="T13" s="38"/>
      <c r="U13" s="38"/>
      <c r="V13" s="31"/>
      <c r="W13" s="39">
        <f t="shared" si="3"/>
        <v>1800</v>
      </c>
    </row>
    <row r="14" spans="1:24" s="1" customFormat="1" ht="21" customHeight="1" x14ac:dyDescent="0.3">
      <c r="A14" s="12" t="s">
        <v>30</v>
      </c>
      <c r="B14" s="16"/>
      <c r="C14" s="13"/>
      <c r="D14" s="13"/>
      <c r="E14" s="13"/>
      <c r="F14" s="13"/>
      <c r="G14" s="13"/>
      <c r="H14" s="20"/>
      <c r="I14" s="13"/>
      <c r="J14" s="27"/>
      <c r="K14" s="25"/>
      <c r="L14" s="9"/>
      <c r="M14" s="38"/>
      <c r="N14" s="38"/>
      <c r="O14" s="38"/>
      <c r="P14" s="38"/>
      <c r="Q14" s="38"/>
      <c r="R14" s="38"/>
      <c r="S14" s="38"/>
      <c r="T14" s="38"/>
      <c r="U14" s="38"/>
      <c r="V14" s="40"/>
      <c r="W14" s="39"/>
    </row>
    <row r="15" spans="1:24" s="6" customFormat="1" ht="27.75" customHeight="1" x14ac:dyDescent="0.3">
      <c r="A15" s="2" t="s">
        <v>31</v>
      </c>
      <c r="B15" s="15"/>
      <c r="C15" s="4"/>
      <c r="D15" s="4"/>
      <c r="E15" s="4"/>
      <c r="F15" s="4"/>
      <c r="G15" s="4"/>
      <c r="H15" s="15"/>
      <c r="I15" s="4"/>
      <c r="J15" s="31"/>
      <c r="K15" s="25"/>
      <c r="L15" s="5"/>
      <c r="M15" s="37">
        <v>40000</v>
      </c>
      <c r="N15" s="37"/>
      <c r="O15" s="37"/>
      <c r="P15" s="37"/>
      <c r="Q15" s="37"/>
      <c r="R15" s="37"/>
      <c r="S15" s="37">
        <f t="shared" si="2"/>
        <v>40000</v>
      </c>
      <c r="T15" s="37"/>
      <c r="U15" s="37"/>
      <c r="V15" s="31"/>
      <c r="W15" s="39">
        <f t="shared" si="3"/>
        <v>40000</v>
      </c>
    </row>
    <row r="16" spans="1:24" s="6" customFormat="1" ht="17.25" customHeight="1" x14ac:dyDescent="0.3">
      <c r="A16" s="2" t="s">
        <v>13</v>
      </c>
      <c r="B16" s="15"/>
      <c r="C16" s="4"/>
      <c r="D16" s="4"/>
      <c r="E16" s="4"/>
      <c r="F16" s="4"/>
      <c r="G16" s="4"/>
      <c r="H16" s="15">
        <f t="shared" si="0"/>
        <v>0</v>
      </c>
      <c r="I16" s="4"/>
      <c r="J16" s="31"/>
      <c r="K16" s="25">
        <f t="shared" si="1"/>
        <v>0</v>
      </c>
      <c r="L16" s="5"/>
      <c r="M16" s="37">
        <v>35000</v>
      </c>
      <c r="N16" s="37"/>
      <c r="O16" s="37"/>
      <c r="P16" s="37"/>
      <c r="Q16" s="37"/>
      <c r="R16" s="37"/>
      <c r="S16" s="37">
        <f t="shared" si="2"/>
        <v>35000</v>
      </c>
      <c r="T16" s="37"/>
      <c r="U16" s="37"/>
      <c r="V16" s="31"/>
      <c r="W16" s="39">
        <f t="shared" si="3"/>
        <v>35000</v>
      </c>
    </row>
    <row r="17" spans="1:23" s="6" customFormat="1" ht="13.5" customHeight="1" x14ac:dyDescent="0.3">
      <c r="A17" s="2" t="s">
        <v>12</v>
      </c>
      <c r="B17" s="15"/>
      <c r="C17" s="4"/>
      <c r="D17" s="4"/>
      <c r="E17" s="4"/>
      <c r="F17" s="4"/>
      <c r="G17" s="4"/>
      <c r="H17" s="15">
        <f t="shared" si="0"/>
        <v>0</v>
      </c>
      <c r="I17" s="4"/>
      <c r="J17" s="31"/>
      <c r="K17" s="25">
        <f t="shared" si="1"/>
        <v>0</v>
      </c>
      <c r="L17" s="5"/>
      <c r="M17" s="37">
        <v>20000</v>
      </c>
      <c r="N17" s="37"/>
      <c r="O17" s="37"/>
      <c r="P17" s="37"/>
      <c r="Q17" s="37"/>
      <c r="R17" s="37"/>
      <c r="S17" s="37">
        <f t="shared" si="2"/>
        <v>20000</v>
      </c>
      <c r="T17" s="37"/>
      <c r="U17" s="37"/>
      <c r="V17" s="31"/>
      <c r="W17" s="39">
        <f t="shared" si="3"/>
        <v>20000</v>
      </c>
    </row>
    <row r="18" spans="1:23" s="6" customFormat="1" ht="29.25" customHeight="1" x14ac:dyDescent="0.3">
      <c r="A18" s="2" t="s">
        <v>33</v>
      </c>
      <c r="B18" s="15"/>
      <c r="C18" s="4"/>
      <c r="D18" s="4"/>
      <c r="E18" s="4"/>
      <c r="F18" s="4"/>
      <c r="G18" s="4"/>
      <c r="H18" s="15"/>
      <c r="I18" s="4"/>
      <c r="J18" s="31"/>
      <c r="K18" s="25"/>
      <c r="L18" s="5"/>
      <c r="M18" s="37">
        <v>20000</v>
      </c>
      <c r="N18" s="37"/>
      <c r="O18" s="37"/>
      <c r="P18" s="37"/>
      <c r="Q18" s="37"/>
      <c r="R18" s="37"/>
      <c r="S18" s="37">
        <f t="shared" si="2"/>
        <v>20000</v>
      </c>
      <c r="T18" s="37"/>
      <c r="U18" s="37"/>
      <c r="V18" s="31"/>
      <c r="W18" s="39">
        <f t="shared" si="3"/>
        <v>20000</v>
      </c>
    </row>
    <row r="19" spans="1:23" s="6" customFormat="1" ht="15.75" customHeight="1" x14ac:dyDescent="0.3">
      <c r="A19" s="2" t="s">
        <v>24</v>
      </c>
      <c r="B19" s="15"/>
      <c r="C19" s="4"/>
      <c r="D19" s="4"/>
      <c r="E19" s="4"/>
      <c r="F19" s="4"/>
      <c r="G19" s="4"/>
      <c r="H19" s="15">
        <f t="shared" si="0"/>
        <v>0</v>
      </c>
      <c r="I19" s="4"/>
      <c r="J19" s="31"/>
      <c r="K19" s="25">
        <f t="shared" si="1"/>
        <v>0</v>
      </c>
      <c r="L19" s="5"/>
      <c r="M19" s="37">
        <v>25000</v>
      </c>
      <c r="N19" s="37"/>
      <c r="O19" s="37"/>
      <c r="P19" s="37"/>
      <c r="Q19" s="37"/>
      <c r="R19" s="37"/>
      <c r="S19" s="37">
        <f t="shared" si="2"/>
        <v>25000</v>
      </c>
      <c r="T19" s="37"/>
      <c r="U19" s="37"/>
      <c r="V19" s="31"/>
      <c r="W19" s="39">
        <f t="shared" si="3"/>
        <v>25000</v>
      </c>
    </row>
    <row r="20" spans="1:23" s="6" customFormat="1" ht="16.5" customHeight="1" x14ac:dyDescent="0.3">
      <c r="A20" s="2" t="s">
        <v>23</v>
      </c>
      <c r="B20" s="15"/>
      <c r="C20" s="4"/>
      <c r="D20" s="4"/>
      <c r="E20" s="4"/>
      <c r="F20" s="4"/>
      <c r="G20" s="4"/>
      <c r="H20" s="15">
        <f t="shared" si="0"/>
        <v>0</v>
      </c>
      <c r="I20" s="4"/>
      <c r="J20" s="31"/>
      <c r="K20" s="25">
        <f t="shared" si="1"/>
        <v>0</v>
      </c>
      <c r="L20" s="5"/>
      <c r="M20" s="37">
        <v>15000</v>
      </c>
      <c r="N20" s="37"/>
      <c r="O20" s="37"/>
      <c r="P20" s="37"/>
      <c r="Q20" s="37"/>
      <c r="R20" s="37"/>
      <c r="S20" s="37">
        <f t="shared" si="2"/>
        <v>15000</v>
      </c>
      <c r="T20" s="37"/>
      <c r="U20" s="37"/>
      <c r="V20" s="31"/>
      <c r="W20" s="39">
        <f t="shared" si="3"/>
        <v>15000</v>
      </c>
    </row>
    <row r="21" spans="1:23" s="6" customFormat="1" ht="16.5" customHeight="1" x14ac:dyDescent="0.3">
      <c r="A21" s="2" t="s">
        <v>22</v>
      </c>
      <c r="B21" s="15"/>
      <c r="C21" s="4"/>
      <c r="D21" s="4"/>
      <c r="E21" s="4"/>
      <c r="F21" s="4"/>
      <c r="G21" s="4"/>
      <c r="H21" s="15">
        <f t="shared" si="0"/>
        <v>0</v>
      </c>
      <c r="I21" s="4"/>
      <c r="J21" s="31"/>
      <c r="K21" s="25">
        <f t="shared" si="1"/>
        <v>0</v>
      </c>
      <c r="L21" s="5"/>
      <c r="M21" s="37">
        <v>30000</v>
      </c>
      <c r="N21" s="37"/>
      <c r="O21" s="37"/>
      <c r="P21" s="37"/>
      <c r="Q21" s="37"/>
      <c r="R21" s="37"/>
      <c r="S21" s="37">
        <f t="shared" si="2"/>
        <v>30000</v>
      </c>
      <c r="T21" s="37"/>
      <c r="U21" s="37"/>
      <c r="V21" s="31">
        <v>17264</v>
      </c>
      <c r="W21" s="39">
        <f t="shared" si="3"/>
        <v>12736</v>
      </c>
    </row>
    <row r="22" spans="1:23" s="6" customFormat="1" ht="15.75" customHeight="1" x14ac:dyDescent="0.3">
      <c r="A22" s="2" t="s">
        <v>17</v>
      </c>
      <c r="B22" s="15"/>
      <c r="C22" s="4"/>
      <c r="D22" s="4"/>
      <c r="E22" s="4"/>
      <c r="F22" s="4"/>
      <c r="G22" s="4"/>
      <c r="H22" s="15">
        <f t="shared" si="0"/>
        <v>0</v>
      </c>
      <c r="I22" s="4"/>
      <c r="J22" s="31"/>
      <c r="K22" s="25">
        <f t="shared" si="1"/>
        <v>0</v>
      </c>
      <c r="L22" s="5"/>
      <c r="M22" s="37">
        <v>55700</v>
      </c>
      <c r="N22" s="37"/>
      <c r="O22" s="37"/>
      <c r="P22" s="37"/>
      <c r="Q22" s="37"/>
      <c r="R22" s="37"/>
      <c r="S22" s="37">
        <f t="shared" si="2"/>
        <v>55700</v>
      </c>
      <c r="T22" s="37"/>
      <c r="U22" s="37"/>
      <c r="V22" s="31">
        <v>4015</v>
      </c>
      <c r="W22" s="39">
        <f t="shared" si="3"/>
        <v>51685</v>
      </c>
    </row>
    <row r="23" spans="1:23" s="6" customFormat="1" ht="15" customHeight="1" x14ac:dyDescent="0.3">
      <c r="A23" s="2" t="s">
        <v>21</v>
      </c>
      <c r="B23" s="15"/>
      <c r="C23" s="4"/>
      <c r="D23" s="4"/>
      <c r="E23" s="4"/>
      <c r="F23" s="4"/>
      <c r="G23" s="4"/>
      <c r="H23" s="15">
        <f t="shared" si="0"/>
        <v>0</v>
      </c>
      <c r="I23" s="4"/>
      <c r="J23" s="31"/>
      <c r="K23" s="25">
        <f t="shared" si="1"/>
        <v>0</v>
      </c>
      <c r="L23" s="5"/>
      <c r="M23" s="37">
        <v>15000</v>
      </c>
      <c r="N23" s="37"/>
      <c r="O23" s="37"/>
      <c r="P23" s="37"/>
      <c r="Q23" s="37"/>
      <c r="R23" s="37"/>
      <c r="S23" s="37">
        <f t="shared" si="2"/>
        <v>15000</v>
      </c>
      <c r="T23" s="37"/>
      <c r="U23" s="37"/>
      <c r="V23" s="31"/>
      <c r="W23" s="39">
        <f t="shared" si="3"/>
        <v>15000</v>
      </c>
    </row>
    <row r="24" spans="1:23" s="6" customFormat="1" ht="28.5" customHeight="1" x14ac:dyDescent="0.3">
      <c r="A24" s="2" t="s">
        <v>20</v>
      </c>
      <c r="B24" s="15"/>
      <c r="C24" s="4"/>
      <c r="D24" s="4"/>
      <c r="E24" s="4"/>
      <c r="F24" s="4"/>
      <c r="G24" s="4"/>
      <c r="H24" s="15">
        <f t="shared" si="0"/>
        <v>0</v>
      </c>
      <c r="I24" s="4"/>
      <c r="J24" s="31"/>
      <c r="K24" s="25">
        <f t="shared" si="1"/>
        <v>0</v>
      </c>
      <c r="L24" s="5"/>
      <c r="M24" s="37">
        <v>26370</v>
      </c>
      <c r="N24" s="37"/>
      <c r="O24" s="37"/>
      <c r="P24" s="37"/>
      <c r="Q24" s="37"/>
      <c r="R24" s="37"/>
      <c r="S24" s="37">
        <f t="shared" si="2"/>
        <v>26370</v>
      </c>
      <c r="T24" s="37"/>
      <c r="U24" s="37"/>
      <c r="V24" s="31"/>
      <c r="W24" s="39">
        <f t="shared" si="3"/>
        <v>26370</v>
      </c>
    </row>
    <row r="25" spans="1:23" s="6" customFormat="1" ht="26.25" customHeight="1" x14ac:dyDescent="0.3">
      <c r="A25" s="2" t="s">
        <v>19</v>
      </c>
      <c r="B25" s="15"/>
      <c r="C25" s="4"/>
      <c r="D25" s="4"/>
      <c r="E25" s="4"/>
      <c r="F25" s="4"/>
      <c r="G25" s="4"/>
      <c r="H25" s="15">
        <f t="shared" si="0"/>
        <v>0</v>
      </c>
      <c r="I25" s="4"/>
      <c r="J25" s="31"/>
      <c r="K25" s="25">
        <f t="shared" si="1"/>
        <v>0</v>
      </c>
      <c r="L25" s="5"/>
      <c r="M25" s="37">
        <v>5000</v>
      </c>
      <c r="N25" s="37"/>
      <c r="O25" s="37"/>
      <c r="P25" s="37"/>
      <c r="Q25" s="37"/>
      <c r="R25" s="37"/>
      <c r="S25" s="37">
        <f t="shared" si="2"/>
        <v>5000</v>
      </c>
      <c r="T25" s="37"/>
      <c r="U25" s="37"/>
      <c r="V25" s="31"/>
      <c r="W25" s="39">
        <f t="shared" si="3"/>
        <v>5000</v>
      </c>
    </row>
    <row r="26" spans="1:23" s="6" customFormat="1" ht="32.25" customHeight="1" x14ac:dyDescent="0.3">
      <c r="A26" s="2" t="s">
        <v>32</v>
      </c>
      <c r="B26" s="15"/>
      <c r="C26" s="4"/>
      <c r="D26" s="4"/>
      <c r="E26" s="4"/>
      <c r="F26" s="4"/>
      <c r="G26" s="4"/>
      <c r="H26" s="15">
        <f t="shared" si="0"/>
        <v>0</v>
      </c>
      <c r="I26" s="4"/>
      <c r="J26" s="31"/>
      <c r="K26" s="25">
        <f t="shared" si="1"/>
        <v>0</v>
      </c>
      <c r="L26" s="5"/>
      <c r="M26" s="37">
        <v>43000</v>
      </c>
      <c r="N26" s="37"/>
      <c r="O26" s="37"/>
      <c r="P26" s="37"/>
      <c r="Q26" s="37"/>
      <c r="R26" s="37"/>
      <c r="S26" s="37">
        <f t="shared" si="2"/>
        <v>43000</v>
      </c>
      <c r="T26" s="37"/>
      <c r="U26" s="37"/>
      <c r="V26" s="31">
        <v>5500</v>
      </c>
      <c r="W26" s="39">
        <f t="shared" si="3"/>
        <v>37500</v>
      </c>
    </row>
    <row r="27" spans="1:23" s="6" customFormat="1" ht="19.5" customHeight="1" x14ac:dyDescent="0.3">
      <c r="A27" s="2" t="s">
        <v>18</v>
      </c>
      <c r="B27" s="15"/>
      <c r="C27" s="4"/>
      <c r="D27" s="4"/>
      <c r="E27" s="4"/>
      <c r="F27" s="4"/>
      <c r="G27" s="4"/>
      <c r="H27" s="15">
        <f t="shared" si="0"/>
        <v>0</v>
      </c>
      <c r="I27" s="4"/>
      <c r="J27" s="31"/>
      <c r="K27" s="25">
        <f t="shared" si="1"/>
        <v>0</v>
      </c>
      <c r="L27" s="5"/>
      <c r="M27" s="37">
        <v>50000</v>
      </c>
      <c r="N27" s="37"/>
      <c r="O27" s="37"/>
      <c r="P27" s="37"/>
      <c r="Q27" s="37"/>
      <c r="R27" s="37"/>
      <c r="S27" s="37">
        <f t="shared" si="2"/>
        <v>50000</v>
      </c>
      <c r="T27" s="37"/>
      <c r="U27" s="37"/>
      <c r="V27" s="31"/>
      <c r="W27" s="39">
        <f t="shared" si="3"/>
        <v>50000</v>
      </c>
    </row>
    <row r="28" spans="1:23" s="6" customFormat="1" ht="28.5" customHeight="1" x14ac:dyDescent="0.3">
      <c r="A28" s="2" t="s">
        <v>27</v>
      </c>
      <c r="B28" s="15">
        <v>571200</v>
      </c>
      <c r="C28" s="4"/>
      <c r="D28" s="4"/>
      <c r="E28" s="4"/>
      <c r="F28" s="4"/>
      <c r="G28" s="4"/>
      <c r="H28" s="19">
        <f t="shared" si="0"/>
        <v>571200</v>
      </c>
      <c r="I28" s="4"/>
      <c r="J28" s="26">
        <v>544618</v>
      </c>
      <c r="K28" s="25">
        <f t="shared" si="1"/>
        <v>26582</v>
      </c>
      <c r="L28" s="5"/>
      <c r="M28" s="37"/>
      <c r="N28" s="37"/>
      <c r="O28" s="37"/>
      <c r="P28" s="37"/>
      <c r="Q28" s="37"/>
      <c r="R28" s="37"/>
      <c r="S28" s="37">
        <f t="shared" si="2"/>
        <v>0</v>
      </c>
      <c r="T28" s="37"/>
      <c r="U28" s="37"/>
      <c r="V28" s="31"/>
      <c r="W28" s="39">
        <f t="shared" si="3"/>
        <v>0</v>
      </c>
    </row>
    <row r="29" spans="1:23" s="6" customFormat="1" ht="28.5" customHeight="1" x14ac:dyDescent="0.3">
      <c r="A29" s="2" t="s">
        <v>15</v>
      </c>
      <c r="B29" s="15">
        <v>11250</v>
      </c>
      <c r="C29" s="4"/>
      <c r="D29" s="4"/>
      <c r="E29" s="4"/>
      <c r="F29" s="4"/>
      <c r="G29" s="4"/>
      <c r="H29" s="19">
        <f t="shared" si="0"/>
        <v>11250</v>
      </c>
      <c r="I29" s="4"/>
      <c r="J29" s="26"/>
      <c r="K29" s="25">
        <f t="shared" si="1"/>
        <v>11250</v>
      </c>
      <c r="L29" s="5"/>
      <c r="M29" s="37"/>
      <c r="N29" s="37"/>
      <c r="O29" s="37"/>
      <c r="P29" s="37"/>
      <c r="Q29" s="37"/>
      <c r="R29" s="37"/>
      <c r="S29" s="37">
        <f t="shared" si="2"/>
        <v>0</v>
      </c>
      <c r="T29" s="37"/>
      <c r="U29" s="37"/>
      <c r="V29" s="31"/>
      <c r="W29" s="39">
        <f t="shared" si="3"/>
        <v>0</v>
      </c>
    </row>
    <row r="30" spans="1:23" s="1" customFormat="1" hidden="1" x14ac:dyDescent="0.3">
      <c r="A30" s="12"/>
      <c r="B30" s="16"/>
      <c r="C30" s="13"/>
      <c r="D30" s="13"/>
      <c r="E30" s="13"/>
      <c r="F30" s="13"/>
      <c r="G30" s="13"/>
      <c r="H30" s="20"/>
      <c r="I30" s="13"/>
      <c r="J30" s="27"/>
      <c r="K30" s="25"/>
      <c r="L30" s="9"/>
      <c r="M30" s="38"/>
      <c r="N30" s="38"/>
      <c r="O30" s="38"/>
      <c r="P30" s="38"/>
      <c r="Q30" s="38"/>
      <c r="R30" s="38"/>
      <c r="S30" s="38"/>
      <c r="T30" s="38"/>
      <c r="U30" s="38"/>
      <c r="V30" s="40"/>
      <c r="W30" s="39">
        <f t="shared" si="3"/>
        <v>0</v>
      </c>
    </row>
    <row r="31" spans="1:23" s="1" customFormat="1" ht="42" hidden="1" customHeight="1" x14ac:dyDescent="0.3">
      <c r="A31" s="12"/>
      <c r="B31" s="16"/>
      <c r="C31" s="13"/>
      <c r="D31" s="13"/>
      <c r="E31" s="13"/>
      <c r="F31" s="13"/>
      <c r="G31" s="13"/>
      <c r="H31" s="20"/>
      <c r="I31" s="13"/>
      <c r="J31" s="27"/>
      <c r="K31" s="25"/>
      <c r="L31" s="9"/>
      <c r="M31" s="38"/>
      <c r="N31" s="38"/>
      <c r="O31" s="38"/>
      <c r="P31" s="38"/>
      <c r="Q31" s="38"/>
      <c r="R31" s="38"/>
      <c r="S31" s="38"/>
      <c r="T31" s="38"/>
      <c r="U31" s="38"/>
      <c r="V31" s="40"/>
      <c r="W31" s="39">
        <f t="shared" si="3"/>
        <v>0</v>
      </c>
    </row>
    <row r="32" spans="1:23" s="1" customFormat="1" ht="25.5" hidden="1" customHeight="1" x14ac:dyDescent="0.3">
      <c r="A32" s="12"/>
      <c r="B32" s="16"/>
      <c r="C32" s="13"/>
      <c r="D32" s="13"/>
      <c r="E32" s="13"/>
      <c r="F32" s="13"/>
      <c r="G32" s="13"/>
      <c r="H32" s="20"/>
      <c r="I32" s="13"/>
      <c r="J32" s="27"/>
      <c r="K32" s="25"/>
      <c r="L32" s="9"/>
      <c r="M32" s="38"/>
      <c r="N32" s="38"/>
      <c r="O32" s="38"/>
      <c r="P32" s="38"/>
      <c r="Q32" s="38"/>
      <c r="R32" s="38"/>
      <c r="S32" s="38"/>
      <c r="T32" s="38"/>
      <c r="U32" s="38"/>
      <c r="V32" s="40"/>
      <c r="W32" s="39">
        <f t="shared" si="3"/>
        <v>0</v>
      </c>
    </row>
    <row r="33" spans="1:24" s="47" customFormat="1" ht="26.25" customHeight="1" x14ac:dyDescent="0.3">
      <c r="A33" s="44" t="s">
        <v>9</v>
      </c>
      <c r="B33" s="45">
        <f>SUM(B5:B32)</f>
        <v>1077870</v>
      </c>
      <c r="C33" s="44"/>
      <c r="D33" s="44"/>
      <c r="E33" s="44"/>
      <c r="F33" s="44"/>
      <c r="G33" s="44"/>
      <c r="H33" s="45">
        <f>SUM(H5:H32)</f>
        <v>1077870</v>
      </c>
      <c r="I33" s="45">
        <f>SUM(I5:I32)</f>
        <v>0</v>
      </c>
      <c r="J33" s="45">
        <f>SUM(J5:J32)</f>
        <v>616656</v>
      </c>
      <c r="K33" s="28">
        <f>SUM(K5:K32)</f>
        <v>461214</v>
      </c>
      <c r="L33" s="42"/>
      <c r="M33" s="46">
        <f>SUM(M5:M32)</f>
        <v>414470</v>
      </c>
      <c r="N33" s="46"/>
      <c r="O33" s="46"/>
      <c r="P33" s="46"/>
      <c r="Q33" s="46"/>
      <c r="R33" s="46"/>
      <c r="S33" s="46">
        <f t="shared" ref="S33:X33" si="4">SUM(S5:S32)</f>
        <v>414470</v>
      </c>
      <c r="T33" s="46">
        <f t="shared" si="4"/>
        <v>0</v>
      </c>
      <c r="U33" s="46">
        <f t="shared" si="4"/>
        <v>0</v>
      </c>
      <c r="V33" s="46">
        <f t="shared" si="4"/>
        <v>31877</v>
      </c>
      <c r="W33" s="43">
        <f t="shared" si="4"/>
        <v>382593</v>
      </c>
      <c r="X33" s="43">
        <f t="shared" si="4"/>
        <v>16188</v>
      </c>
    </row>
    <row r="34" spans="1:24" x14ac:dyDescent="0.3">
      <c r="B34" s="17"/>
    </row>
    <row r="35" spans="1:24" x14ac:dyDescent="0.3">
      <c r="B35" s="17"/>
    </row>
    <row r="36" spans="1:24" x14ac:dyDescent="0.3">
      <c r="B36" s="17"/>
    </row>
    <row r="37" spans="1:24" x14ac:dyDescent="0.3">
      <c r="B37" s="17"/>
    </row>
  </sheetData>
  <mergeCells count="5">
    <mergeCell ref="B1:V1"/>
    <mergeCell ref="G2:N2"/>
    <mergeCell ref="A3:A4"/>
    <mergeCell ref="B3:K3"/>
    <mergeCell ref="M3:W3"/>
  </mergeCells>
  <pageMargins left="0" right="0" top="0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7" zoomScaleNormal="100" workbookViewId="0">
      <selection activeCell="B4" sqref="B4:B5"/>
    </sheetView>
  </sheetViews>
  <sheetFormatPr defaultRowHeight="15" x14ac:dyDescent="0.25"/>
  <cols>
    <col min="1" max="1" width="39.28515625" customWidth="1"/>
    <col min="2" max="2" width="13.28515625" customWidth="1"/>
    <col min="3" max="3" width="15.7109375" customWidth="1"/>
    <col min="4" max="4" width="12" customWidth="1"/>
    <col min="5" max="5" width="12.42578125" customWidth="1"/>
    <col min="6" max="7" width="10.5703125" customWidth="1"/>
    <col min="8" max="8" width="12.42578125" customWidth="1"/>
    <col min="9" max="9" width="11.42578125" customWidth="1"/>
  </cols>
  <sheetData>
    <row r="1" spans="1:9" ht="42" customHeight="1" x14ac:dyDescent="0.35">
      <c r="A1" s="59" t="s">
        <v>38</v>
      </c>
      <c r="B1" s="59"/>
      <c r="C1" s="59"/>
      <c r="D1" s="59"/>
      <c r="E1" s="59"/>
      <c r="F1" s="59"/>
    </row>
    <row r="2" spans="1:9" ht="27" customHeight="1" x14ac:dyDescent="0.3">
      <c r="A2" s="64" t="s">
        <v>39</v>
      </c>
      <c r="B2" s="64"/>
      <c r="C2" s="64"/>
      <c r="D2" s="64"/>
      <c r="E2" s="64"/>
      <c r="F2" s="64"/>
    </row>
    <row r="3" spans="1:9" ht="0.75" hidden="1" customHeight="1" x14ac:dyDescent="0.3">
      <c r="A3" s="60" t="s">
        <v>40</v>
      </c>
      <c r="B3" s="65"/>
      <c r="C3" s="65"/>
      <c r="D3" s="65"/>
      <c r="E3" s="65"/>
      <c r="F3" s="65"/>
    </row>
    <row r="4" spans="1:9" ht="20.25" customHeight="1" x14ac:dyDescent="0.3">
      <c r="A4" s="70"/>
      <c r="B4" s="72" t="s">
        <v>46</v>
      </c>
      <c r="C4" s="74" t="s">
        <v>55</v>
      </c>
      <c r="D4" s="76" t="s">
        <v>56</v>
      </c>
      <c r="E4" s="77"/>
      <c r="F4" s="78"/>
      <c r="G4" s="67" t="s">
        <v>63</v>
      </c>
      <c r="H4" s="68"/>
      <c r="I4" s="69"/>
    </row>
    <row r="5" spans="1:9" ht="51.75" customHeight="1" x14ac:dyDescent="0.3">
      <c r="A5" s="71"/>
      <c r="B5" s="73"/>
      <c r="C5" s="75"/>
      <c r="D5" s="18" t="s">
        <v>57</v>
      </c>
      <c r="E5" s="18" t="s">
        <v>58</v>
      </c>
      <c r="F5" s="18" t="s">
        <v>59</v>
      </c>
      <c r="G5" s="50" t="s">
        <v>57</v>
      </c>
      <c r="H5" s="50" t="s">
        <v>58</v>
      </c>
      <c r="I5" s="50" t="s">
        <v>59</v>
      </c>
    </row>
    <row r="6" spans="1:9" ht="45.75" customHeight="1" x14ac:dyDescent="0.3">
      <c r="A6" s="19" t="s">
        <v>41</v>
      </c>
      <c r="B6" s="19">
        <v>284</v>
      </c>
      <c r="C6" s="19">
        <v>638080</v>
      </c>
      <c r="D6" s="19">
        <v>212700</v>
      </c>
      <c r="E6" s="19">
        <v>212700</v>
      </c>
      <c r="F6" s="19">
        <f>SUM(C6-D6-E6)</f>
        <v>212680</v>
      </c>
      <c r="G6" s="51">
        <f>SUM(D6/B6/19)</f>
        <v>39.418087472201634</v>
      </c>
      <c r="H6" s="51">
        <f>SUM(E6/B6/20)</f>
        <v>37.447183098591552</v>
      </c>
      <c r="I6" s="51">
        <f>SUM(F6/B6/17)</f>
        <v>44.051367025683518</v>
      </c>
    </row>
    <row r="7" spans="1:9" ht="49.5" customHeight="1" x14ac:dyDescent="0.3">
      <c r="A7" s="19" t="s">
        <v>42</v>
      </c>
      <c r="B7" s="19">
        <v>73</v>
      </c>
      <c r="C7" s="19">
        <v>164013</v>
      </c>
      <c r="D7" s="19">
        <v>54700</v>
      </c>
      <c r="E7" s="19">
        <v>54700</v>
      </c>
      <c r="F7" s="19">
        <f t="shared" ref="F7:F39" si="0">SUM(C7-D7-E7)</f>
        <v>54613</v>
      </c>
      <c r="G7" s="51">
        <f t="shared" ref="G7:G10" si="1">SUM(D7/B7/19)</f>
        <v>39.437635183850034</v>
      </c>
      <c r="H7" s="51">
        <f t="shared" ref="H7:H40" si="2">SUM(E7/B7/20)</f>
        <v>37.465753424657535</v>
      </c>
      <c r="I7" s="51">
        <f t="shared" ref="I7:I40" si="3">SUM(F7/B7/17)</f>
        <v>44.007252215954878</v>
      </c>
    </row>
    <row r="8" spans="1:9" ht="42.75" customHeight="1" x14ac:dyDescent="0.3">
      <c r="A8" s="19" t="s">
        <v>43</v>
      </c>
      <c r="B8" s="19">
        <v>42</v>
      </c>
      <c r="C8" s="19">
        <v>94364</v>
      </c>
      <c r="D8" s="19">
        <v>31470</v>
      </c>
      <c r="E8" s="19">
        <v>31470</v>
      </c>
      <c r="F8" s="19">
        <f t="shared" si="0"/>
        <v>31424</v>
      </c>
      <c r="G8" s="51">
        <f t="shared" si="1"/>
        <v>39.436090225563909</v>
      </c>
      <c r="H8" s="51">
        <f t="shared" si="2"/>
        <v>37.464285714285715</v>
      </c>
      <c r="I8" s="51">
        <f t="shared" si="3"/>
        <v>44.011204481792717</v>
      </c>
    </row>
    <row r="9" spans="1:9" ht="39.75" customHeight="1" x14ac:dyDescent="0.3">
      <c r="A9" s="19" t="s">
        <v>44</v>
      </c>
      <c r="B9" s="19">
        <v>27</v>
      </c>
      <c r="C9" s="19">
        <v>60663</v>
      </c>
      <c r="D9" s="19">
        <v>20300</v>
      </c>
      <c r="E9" s="19">
        <v>20300</v>
      </c>
      <c r="F9" s="19">
        <f t="shared" si="0"/>
        <v>20063</v>
      </c>
      <c r="G9" s="51">
        <f t="shared" si="1"/>
        <v>39.571150097465889</v>
      </c>
      <c r="H9" s="51">
        <f t="shared" si="2"/>
        <v>37.592592592592595</v>
      </c>
      <c r="I9" s="51">
        <f t="shared" si="3"/>
        <v>43.710239651416117</v>
      </c>
    </row>
    <row r="10" spans="1:9" s="47" customFormat="1" ht="39.75" customHeight="1" x14ac:dyDescent="0.3">
      <c r="A10" s="45" t="s">
        <v>45</v>
      </c>
      <c r="B10" s="45">
        <f>SUM(B6:B9)</f>
        <v>426</v>
      </c>
      <c r="C10" s="45">
        <f>SUM(C6:C9)</f>
        <v>957120</v>
      </c>
      <c r="D10" s="45">
        <f>SUM(D6:D9)</f>
        <v>319170</v>
      </c>
      <c r="E10" s="45">
        <f>SUM(E6:E9)</f>
        <v>319170</v>
      </c>
      <c r="F10" s="45">
        <f>SUM(F6:F9)</f>
        <v>318780</v>
      </c>
      <c r="G10" s="52">
        <f t="shared" si="1"/>
        <v>39.432913269088218</v>
      </c>
      <c r="H10" s="52">
        <f t="shared" si="2"/>
        <v>37.461267605633807</v>
      </c>
      <c r="I10" s="52">
        <f t="shared" si="3"/>
        <v>44.018227009113502</v>
      </c>
    </row>
    <row r="11" spans="1:9" ht="39" customHeight="1" x14ac:dyDescent="0.3">
      <c r="A11" s="19" t="s">
        <v>47</v>
      </c>
      <c r="B11" s="19">
        <v>53</v>
      </c>
      <c r="C11" s="19">
        <v>119078</v>
      </c>
      <c r="D11" s="19">
        <v>39700</v>
      </c>
      <c r="E11" s="19">
        <v>39700</v>
      </c>
      <c r="F11" s="19">
        <f t="shared" si="0"/>
        <v>39678</v>
      </c>
      <c r="G11" s="51">
        <f>SUM(D11/B11/19)</f>
        <v>39.424031777557104</v>
      </c>
      <c r="H11" s="51">
        <f t="shared" si="2"/>
        <v>37.452830188679243</v>
      </c>
      <c r="I11" s="51">
        <f t="shared" si="3"/>
        <v>44.037735849056602</v>
      </c>
    </row>
    <row r="12" spans="1:9" ht="39.75" customHeight="1" x14ac:dyDescent="0.3">
      <c r="A12" s="19" t="s">
        <v>48</v>
      </c>
      <c r="B12" s="19">
        <v>28</v>
      </c>
      <c r="C12" s="19">
        <v>62909</v>
      </c>
      <c r="D12" s="19">
        <v>20970</v>
      </c>
      <c r="E12" s="19">
        <v>20970</v>
      </c>
      <c r="F12" s="19">
        <f t="shared" si="0"/>
        <v>20969</v>
      </c>
      <c r="G12" s="51">
        <f t="shared" ref="G12:G40" si="4">SUM(D12/B12/19)</f>
        <v>39.417293233082709</v>
      </c>
      <c r="H12" s="51">
        <f t="shared" si="2"/>
        <v>37.446428571428569</v>
      </c>
      <c r="I12" s="51">
        <f t="shared" si="3"/>
        <v>44.05252100840336</v>
      </c>
    </row>
    <row r="13" spans="1:9" ht="36" customHeight="1" x14ac:dyDescent="0.3">
      <c r="A13" s="19" t="s">
        <v>49</v>
      </c>
      <c r="B13" s="19">
        <v>23</v>
      </c>
      <c r="C13" s="19">
        <v>51676</v>
      </c>
      <c r="D13" s="19">
        <v>17230</v>
      </c>
      <c r="E13" s="19">
        <v>17230</v>
      </c>
      <c r="F13" s="19">
        <f t="shared" si="0"/>
        <v>17216</v>
      </c>
      <c r="G13" s="51">
        <f t="shared" si="4"/>
        <v>39.427917620137301</v>
      </c>
      <c r="H13" s="51">
        <f t="shared" si="2"/>
        <v>37.456521739130437</v>
      </c>
      <c r="I13" s="51">
        <f t="shared" si="3"/>
        <v>44.030690537084396</v>
      </c>
    </row>
    <row r="14" spans="1:9" ht="33" customHeight="1" x14ac:dyDescent="0.3">
      <c r="A14" s="19" t="s">
        <v>50</v>
      </c>
      <c r="B14" s="19">
        <v>21</v>
      </c>
      <c r="C14" s="19">
        <v>47182</v>
      </c>
      <c r="D14" s="19">
        <v>15730</v>
      </c>
      <c r="E14" s="19">
        <v>15730</v>
      </c>
      <c r="F14" s="19">
        <f t="shared" si="0"/>
        <v>15722</v>
      </c>
      <c r="G14" s="51">
        <f t="shared" si="4"/>
        <v>39.423558897243105</v>
      </c>
      <c r="H14" s="51">
        <f t="shared" si="2"/>
        <v>37.452380952380949</v>
      </c>
      <c r="I14" s="51">
        <f t="shared" si="3"/>
        <v>44.03921568627451</v>
      </c>
    </row>
    <row r="15" spans="1:9" ht="40.5" customHeight="1" x14ac:dyDescent="0.3">
      <c r="A15" s="19" t="s">
        <v>51</v>
      </c>
      <c r="B15" s="19">
        <v>20</v>
      </c>
      <c r="C15" s="19">
        <v>44935</v>
      </c>
      <c r="D15" s="19">
        <v>15000</v>
      </c>
      <c r="E15" s="19">
        <v>15000</v>
      </c>
      <c r="F15" s="19">
        <f t="shared" si="0"/>
        <v>14935</v>
      </c>
      <c r="G15" s="51">
        <f t="shared" si="4"/>
        <v>39.473684210526315</v>
      </c>
      <c r="H15" s="51">
        <f t="shared" si="2"/>
        <v>37.5</v>
      </c>
      <c r="I15" s="51">
        <f t="shared" si="3"/>
        <v>43.926470588235297</v>
      </c>
    </row>
    <row r="16" spans="1:9" s="47" customFormat="1" ht="36" customHeight="1" x14ac:dyDescent="0.3">
      <c r="A16" s="45" t="s">
        <v>52</v>
      </c>
      <c r="B16" s="45">
        <f>SUM(B11:B15)</f>
        <v>145</v>
      </c>
      <c r="C16" s="45">
        <f>SUM(C11:C15)</f>
        <v>325780</v>
      </c>
      <c r="D16" s="45">
        <f>SUM(D11:D15)</f>
        <v>108630</v>
      </c>
      <c r="E16" s="45">
        <f>SUM(E11:E15)</f>
        <v>108630</v>
      </c>
      <c r="F16" s="45">
        <f>SUM(F11:F15)</f>
        <v>108520</v>
      </c>
      <c r="G16" s="52">
        <f t="shared" si="4"/>
        <v>39.430127041742288</v>
      </c>
      <c r="H16" s="52">
        <f t="shared" si="2"/>
        <v>37.458620689655177</v>
      </c>
      <c r="I16" s="52">
        <f t="shared" si="3"/>
        <v>44.024340770791071</v>
      </c>
    </row>
    <row r="17" spans="1:9" s="1" customFormat="1" ht="21" hidden="1" customHeight="1" x14ac:dyDescent="0.3">
      <c r="A17" s="49"/>
      <c r="B17" s="20"/>
      <c r="C17" s="19">
        <f t="shared" ref="C17:C39" si="5">SUM(B17*2246.76)</f>
        <v>0</v>
      </c>
      <c r="D17" s="20"/>
      <c r="E17" s="20"/>
      <c r="F17" s="19">
        <f t="shared" si="0"/>
        <v>0</v>
      </c>
      <c r="G17" s="51" t="e">
        <f t="shared" si="4"/>
        <v>#DIV/0!</v>
      </c>
      <c r="H17" s="51" t="e">
        <f t="shared" si="2"/>
        <v>#DIV/0!</v>
      </c>
      <c r="I17" s="51" t="e">
        <f t="shared" si="3"/>
        <v>#DIV/0!</v>
      </c>
    </row>
    <row r="18" spans="1:9" s="6" customFormat="1" ht="27.75" hidden="1" customHeight="1" x14ac:dyDescent="0.3">
      <c r="A18" s="18"/>
      <c r="B18" s="19"/>
      <c r="C18" s="19">
        <f t="shared" si="5"/>
        <v>0</v>
      </c>
      <c r="D18" s="19"/>
      <c r="E18" s="19"/>
      <c r="F18" s="19">
        <f t="shared" si="0"/>
        <v>0</v>
      </c>
      <c r="G18" s="51" t="e">
        <f t="shared" si="4"/>
        <v>#DIV/0!</v>
      </c>
      <c r="H18" s="51" t="e">
        <f t="shared" si="2"/>
        <v>#DIV/0!</v>
      </c>
      <c r="I18" s="51" t="e">
        <f t="shared" si="3"/>
        <v>#DIV/0!</v>
      </c>
    </row>
    <row r="19" spans="1:9" s="6" customFormat="1" ht="17.25" hidden="1" customHeight="1" x14ac:dyDescent="0.3">
      <c r="A19" s="18"/>
      <c r="B19" s="19"/>
      <c r="C19" s="19">
        <f t="shared" si="5"/>
        <v>0</v>
      </c>
      <c r="D19" s="19"/>
      <c r="E19" s="19"/>
      <c r="F19" s="19">
        <f t="shared" si="0"/>
        <v>0</v>
      </c>
      <c r="G19" s="51" t="e">
        <f t="shared" si="4"/>
        <v>#DIV/0!</v>
      </c>
      <c r="H19" s="51" t="e">
        <f t="shared" si="2"/>
        <v>#DIV/0!</v>
      </c>
      <c r="I19" s="51" t="e">
        <f t="shared" si="3"/>
        <v>#DIV/0!</v>
      </c>
    </row>
    <row r="20" spans="1:9" s="6" customFormat="1" ht="13.5" hidden="1" customHeight="1" x14ac:dyDescent="0.3">
      <c r="A20" s="18"/>
      <c r="B20" s="19"/>
      <c r="C20" s="19">
        <f t="shared" si="5"/>
        <v>0</v>
      </c>
      <c r="D20" s="19"/>
      <c r="E20" s="19"/>
      <c r="F20" s="19">
        <f t="shared" si="0"/>
        <v>0</v>
      </c>
      <c r="G20" s="51" t="e">
        <f t="shared" si="4"/>
        <v>#DIV/0!</v>
      </c>
      <c r="H20" s="51" t="e">
        <f t="shared" si="2"/>
        <v>#DIV/0!</v>
      </c>
      <c r="I20" s="51" t="e">
        <f t="shared" si="3"/>
        <v>#DIV/0!</v>
      </c>
    </row>
    <row r="21" spans="1:9" s="6" customFormat="1" ht="29.25" hidden="1" customHeight="1" x14ac:dyDescent="0.3">
      <c r="A21" s="18"/>
      <c r="B21" s="19"/>
      <c r="C21" s="19">
        <f t="shared" si="5"/>
        <v>0</v>
      </c>
      <c r="D21" s="19"/>
      <c r="E21" s="19"/>
      <c r="F21" s="19">
        <f t="shared" si="0"/>
        <v>0</v>
      </c>
      <c r="G21" s="51" t="e">
        <f t="shared" si="4"/>
        <v>#DIV/0!</v>
      </c>
      <c r="H21" s="51" t="e">
        <f t="shared" si="2"/>
        <v>#DIV/0!</v>
      </c>
      <c r="I21" s="51" t="e">
        <f t="shared" si="3"/>
        <v>#DIV/0!</v>
      </c>
    </row>
    <row r="22" spans="1:9" s="6" customFormat="1" ht="15.75" hidden="1" customHeight="1" x14ac:dyDescent="0.3">
      <c r="A22" s="18"/>
      <c r="B22" s="19"/>
      <c r="C22" s="19">
        <f t="shared" si="5"/>
        <v>0</v>
      </c>
      <c r="D22" s="19"/>
      <c r="E22" s="19"/>
      <c r="F22" s="19">
        <f t="shared" si="0"/>
        <v>0</v>
      </c>
      <c r="G22" s="51" t="e">
        <f t="shared" si="4"/>
        <v>#DIV/0!</v>
      </c>
      <c r="H22" s="51" t="e">
        <f t="shared" si="2"/>
        <v>#DIV/0!</v>
      </c>
      <c r="I22" s="51" t="e">
        <f t="shared" si="3"/>
        <v>#DIV/0!</v>
      </c>
    </row>
    <row r="23" spans="1:9" s="6" customFormat="1" ht="16.5" hidden="1" customHeight="1" x14ac:dyDescent="0.3">
      <c r="A23" s="18"/>
      <c r="B23" s="19"/>
      <c r="C23" s="19">
        <f t="shared" si="5"/>
        <v>0</v>
      </c>
      <c r="D23" s="19"/>
      <c r="E23" s="19"/>
      <c r="F23" s="19">
        <f t="shared" si="0"/>
        <v>0</v>
      </c>
      <c r="G23" s="51" t="e">
        <f t="shared" si="4"/>
        <v>#DIV/0!</v>
      </c>
      <c r="H23" s="51" t="e">
        <f t="shared" si="2"/>
        <v>#DIV/0!</v>
      </c>
      <c r="I23" s="51" t="e">
        <f t="shared" si="3"/>
        <v>#DIV/0!</v>
      </c>
    </row>
    <row r="24" spans="1:9" s="6" customFormat="1" ht="16.5" hidden="1" customHeight="1" x14ac:dyDescent="0.3">
      <c r="A24" s="18"/>
      <c r="B24" s="19"/>
      <c r="C24" s="19">
        <f t="shared" si="5"/>
        <v>0</v>
      </c>
      <c r="D24" s="19"/>
      <c r="E24" s="19"/>
      <c r="F24" s="19">
        <f t="shared" si="0"/>
        <v>0</v>
      </c>
      <c r="G24" s="51" t="e">
        <f t="shared" si="4"/>
        <v>#DIV/0!</v>
      </c>
      <c r="H24" s="51" t="e">
        <f t="shared" si="2"/>
        <v>#DIV/0!</v>
      </c>
      <c r="I24" s="51" t="e">
        <f t="shared" si="3"/>
        <v>#DIV/0!</v>
      </c>
    </row>
    <row r="25" spans="1:9" s="6" customFormat="1" ht="15.75" hidden="1" customHeight="1" x14ac:dyDescent="0.3">
      <c r="A25" s="18"/>
      <c r="B25" s="19"/>
      <c r="C25" s="19">
        <f t="shared" si="5"/>
        <v>0</v>
      </c>
      <c r="D25" s="19"/>
      <c r="E25" s="19"/>
      <c r="F25" s="19">
        <f t="shared" si="0"/>
        <v>0</v>
      </c>
      <c r="G25" s="51" t="e">
        <f t="shared" si="4"/>
        <v>#DIV/0!</v>
      </c>
      <c r="H25" s="51" t="e">
        <f t="shared" si="2"/>
        <v>#DIV/0!</v>
      </c>
      <c r="I25" s="51" t="e">
        <f t="shared" si="3"/>
        <v>#DIV/0!</v>
      </c>
    </row>
    <row r="26" spans="1:9" s="6" customFormat="1" ht="15" hidden="1" customHeight="1" x14ac:dyDescent="0.3">
      <c r="A26" s="18"/>
      <c r="B26" s="19"/>
      <c r="C26" s="19">
        <f t="shared" si="5"/>
        <v>0</v>
      </c>
      <c r="D26" s="19"/>
      <c r="E26" s="19"/>
      <c r="F26" s="19">
        <f t="shared" si="0"/>
        <v>0</v>
      </c>
      <c r="G26" s="51" t="e">
        <f t="shared" si="4"/>
        <v>#DIV/0!</v>
      </c>
      <c r="H26" s="51" t="e">
        <f t="shared" si="2"/>
        <v>#DIV/0!</v>
      </c>
      <c r="I26" s="51" t="e">
        <f t="shared" si="3"/>
        <v>#DIV/0!</v>
      </c>
    </row>
    <row r="27" spans="1:9" s="6" customFormat="1" ht="28.5" hidden="1" customHeight="1" x14ac:dyDescent="0.3">
      <c r="A27" s="18"/>
      <c r="B27" s="19"/>
      <c r="C27" s="19">
        <f t="shared" si="5"/>
        <v>0</v>
      </c>
      <c r="D27" s="19"/>
      <c r="E27" s="19"/>
      <c r="F27" s="19">
        <f t="shared" si="0"/>
        <v>0</v>
      </c>
      <c r="G27" s="51" t="e">
        <f t="shared" si="4"/>
        <v>#DIV/0!</v>
      </c>
      <c r="H27" s="51" t="e">
        <f t="shared" si="2"/>
        <v>#DIV/0!</v>
      </c>
      <c r="I27" s="51" t="e">
        <f t="shared" si="3"/>
        <v>#DIV/0!</v>
      </c>
    </row>
    <row r="28" spans="1:9" s="6" customFormat="1" ht="21.75" hidden="1" customHeight="1" x14ac:dyDescent="0.3">
      <c r="A28" s="18"/>
      <c r="B28" s="19"/>
      <c r="C28" s="19">
        <f t="shared" si="5"/>
        <v>0</v>
      </c>
      <c r="D28" s="19"/>
      <c r="E28" s="19"/>
      <c r="F28" s="19">
        <f t="shared" si="0"/>
        <v>0</v>
      </c>
      <c r="G28" s="51" t="e">
        <f t="shared" si="4"/>
        <v>#DIV/0!</v>
      </c>
      <c r="H28" s="51" t="e">
        <f t="shared" si="2"/>
        <v>#DIV/0!</v>
      </c>
      <c r="I28" s="51" t="e">
        <f t="shared" si="3"/>
        <v>#DIV/0!</v>
      </c>
    </row>
    <row r="29" spans="1:9" s="6" customFormat="1" ht="32.25" hidden="1" customHeight="1" x14ac:dyDescent="0.3">
      <c r="A29" s="18"/>
      <c r="B29" s="19"/>
      <c r="C29" s="19">
        <f t="shared" si="5"/>
        <v>0</v>
      </c>
      <c r="D29" s="19"/>
      <c r="E29" s="19"/>
      <c r="F29" s="19">
        <f t="shared" si="0"/>
        <v>0</v>
      </c>
      <c r="G29" s="51" t="e">
        <f t="shared" si="4"/>
        <v>#DIV/0!</v>
      </c>
      <c r="H29" s="51" t="e">
        <f t="shared" si="2"/>
        <v>#DIV/0!</v>
      </c>
      <c r="I29" s="51" t="e">
        <f t="shared" si="3"/>
        <v>#DIV/0!</v>
      </c>
    </row>
    <row r="30" spans="1:9" s="6" customFormat="1" ht="19.5" hidden="1" customHeight="1" x14ac:dyDescent="0.3">
      <c r="A30" s="18"/>
      <c r="B30" s="19"/>
      <c r="C30" s="19">
        <f t="shared" si="5"/>
        <v>0</v>
      </c>
      <c r="D30" s="19"/>
      <c r="E30" s="19"/>
      <c r="F30" s="19">
        <f t="shared" si="0"/>
        <v>0</v>
      </c>
      <c r="G30" s="51" t="e">
        <f t="shared" si="4"/>
        <v>#DIV/0!</v>
      </c>
      <c r="H30" s="51" t="e">
        <f t="shared" si="2"/>
        <v>#DIV/0!</v>
      </c>
      <c r="I30" s="51" t="e">
        <f t="shared" si="3"/>
        <v>#DIV/0!</v>
      </c>
    </row>
    <row r="31" spans="1:9" s="6" customFormat="1" ht="28.5" hidden="1" customHeight="1" x14ac:dyDescent="0.3">
      <c r="A31" s="18"/>
      <c r="B31" s="19"/>
      <c r="C31" s="19">
        <f t="shared" si="5"/>
        <v>0</v>
      </c>
      <c r="D31" s="19"/>
      <c r="E31" s="19"/>
      <c r="F31" s="19">
        <f t="shared" si="0"/>
        <v>0</v>
      </c>
      <c r="G31" s="51" t="e">
        <f t="shared" si="4"/>
        <v>#DIV/0!</v>
      </c>
      <c r="H31" s="51" t="e">
        <f t="shared" si="2"/>
        <v>#DIV/0!</v>
      </c>
      <c r="I31" s="51" t="e">
        <f t="shared" si="3"/>
        <v>#DIV/0!</v>
      </c>
    </row>
    <row r="32" spans="1:9" s="6" customFormat="1" ht="28.5" hidden="1" customHeight="1" x14ac:dyDescent="0.3">
      <c r="A32" s="18"/>
      <c r="B32" s="19"/>
      <c r="C32" s="19">
        <f t="shared" si="5"/>
        <v>0</v>
      </c>
      <c r="D32" s="19"/>
      <c r="E32" s="19"/>
      <c r="F32" s="19">
        <f t="shared" si="0"/>
        <v>0</v>
      </c>
      <c r="G32" s="51" t="e">
        <f t="shared" si="4"/>
        <v>#DIV/0!</v>
      </c>
      <c r="H32" s="51" t="e">
        <f t="shared" si="2"/>
        <v>#DIV/0!</v>
      </c>
      <c r="I32" s="51" t="e">
        <f t="shared" si="3"/>
        <v>#DIV/0!</v>
      </c>
    </row>
    <row r="33" spans="1:9" s="6" customFormat="1" ht="18.75" hidden="1" x14ac:dyDescent="0.3">
      <c r="A33" s="18"/>
      <c r="B33" s="19"/>
      <c r="C33" s="19">
        <f t="shared" si="5"/>
        <v>0</v>
      </c>
      <c r="D33" s="19"/>
      <c r="E33" s="19"/>
      <c r="F33" s="19">
        <f t="shared" si="0"/>
        <v>0</v>
      </c>
      <c r="G33" s="51" t="e">
        <f t="shared" si="4"/>
        <v>#DIV/0!</v>
      </c>
      <c r="H33" s="51" t="e">
        <f t="shared" si="2"/>
        <v>#DIV/0!</v>
      </c>
      <c r="I33" s="51" t="e">
        <f t="shared" si="3"/>
        <v>#DIV/0!</v>
      </c>
    </row>
    <row r="34" spans="1:9" s="6" customFormat="1" ht="18.75" hidden="1" x14ac:dyDescent="0.3">
      <c r="A34" s="18"/>
      <c r="B34" s="19"/>
      <c r="C34" s="19">
        <f t="shared" si="5"/>
        <v>0</v>
      </c>
      <c r="D34" s="19"/>
      <c r="E34" s="19"/>
      <c r="F34" s="19">
        <f t="shared" si="0"/>
        <v>0</v>
      </c>
      <c r="G34" s="51" t="e">
        <f t="shared" si="4"/>
        <v>#DIV/0!</v>
      </c>
      <c r="H34" s="51" t="e">
        <f t="shared" si="2"/>
        <v>#DIV/0!</v>
      </c>
      <c r="I34" s="51" t="e">
        <f t="shared" si="3"/>
        <v>#DIV/0!</v>
      </c>
    </row>
    <row r="35" spans="1:9" s="1" customFormat="1" ht="15.75" hidden="1" customHeight="1" x14ac:dyDescent="0.3">
      <c r="A35" s="49"/>
      <c r="B35" s="20"/>
      <c r="C35" s="19">
        <f t="shared" si="5"/>
        <v>0</v>
      </c>
      <c r="D35" s="20"/>
      <c r="E35" s="20"/>
      <c r="F35" s="19">
        <f t="shared" si="0"/>
        <v>0</v>
      </c>
      <c r="G35" s="51" t="e">
        <f t="shared" si="4"/>
        <v>#DIV/0!</v>
      </c>
      <c r="H35" s="51" t="e">
        <f t="shared" si="2"/>
        <v>#DIV/0!</v>
      </c>
      <c r="I35" s="51" t="e">
        <f t="shared" si="3"/>
        <v>#DIV/0!</v>
      </c>
    </row>
    <row r="36" spans="1:9" s="1" customFormat="1" ht="29.25" hidden="1" customHeight="1" x14ac:dyDescent="0.3">
      <c r="A36" s="49"/>
      <c r="B36" s="20"/>
      <c r="C36" s="19">
        <f t="shared" si="5"/>
        <v>0</v>
      </c>
      <c r="D36" s="20"/>
      <c r="E36" s="20"/>
      <c r="F36" s="19">
        <f t="shared" si="0"/>
        <v>0</v>
      </c>
      <c r="G36" s="51" t="e">
        <f t="shared" si="4"/>
        <v>#DIV/0!</v>
      </c>
      <c r="H36" s="51" t="e">
        <f t="shared" si="2"/>
        <v>#DIV/0!</v>
      </c>
      <c r="I36" s="51" t="e">
        <f t="shared" si="3"/>
        <v>#DIV/0!</v>
      </c>
    </row>
    <row r="37" spans="1:9" s="1" customFormat="1" ht="26.25" hidden="1" customHeight="1" x14ac:dyDescent="0.3">
      <c r="A37" s="49"/>
      <c r="B37" s="20"/>
      <c r="C37" s="19">
        <f t="shared" si="5"/>
        <v>0</v>
      </c>
      <c r="D37" s="20"/>
      <c r="E37" s="20"/>
      <c r="F37" s="19">
        <f t="shared" si="0"/>
        <v>0</v>
      </c>
      <c r="G37" s="51" t="e">
        <f t="shared" si="4"/>
        <v>#DIV/0!</v>
      </c>
      <c r="H37" s="51" t="e">
        <f t="shared" si="2"/>
        <v>#DIV/0!</v>
      </c>
      <c r="I37" s="51" t="e">
        <f t="shared" si="3"/>
        <v>#DIV/0!</v>
      </c>
    </row>
    <row r="38" spans="1:9" s="1" customFormat="1" ht="30.6" hidden="1" customHeight="1" x14ac:dyDescent="0.3">
      <c r="A38" s="49"/>
      <c r="B38" s="20"/>
      <c r="C38" s="19">
        <f t="shared" si="5"/>
        <v>0</v>
      </c>
      <c r="D38" s="20"/>
      <c r="E38" s="20"/>
      <c r="F38" s="19">
        <f t="shared" si="0"/>
        <v>0</v>
      </c>
      <c r="G38" s="51" t="e">
        <f t="shared" si="4"/>
        <v>#DIV/0!</v>
      </c>
      <c r="H38" s="51" t="e">
        <f t="shared" si="2"/>
        <v>#DIV/0!</v>
      </c>
      <c r="I38" s="51" t="e">
        <f t="shared" si="3"/>
        <v>#DIV/0!</v>
      </c>
    </row>
    <row r="39" spans="1:9" s="1" customFormat="1" ht="28.5" hidden="1" customHeight="1" x14ac:dyDescent="0.3">
      <c r="A39" s="49"/>
      <c r="B39" s="20"/>
      <c r="C39" s="19">
        <f t="shared" si="5"/>
        <v>0</v>
      </c>
      <c r="D39" s="20"/>
      <c r="E39" s="20"/>
      <c r="F39" s="19">
        <f t="shared" si="0"/>
        <v>0</v>
      </c>
      <c r="G39" s="51" t="e">
        <f t="shared" si="4"/>
        <v>#DIV/0!</v>
      </c>
      <c r="H39" s="51" t="e">
        <f t="shared" si="2"/>
        <v>#DIV/0!</v>
      </c>
      <c r="I39" s="51" t="e">
        <f t="shared" si="3"/>
        <v>#DIV/0!</v>
      </c>
    </row>
    <row r="40" spans="1:9" s="48" customFormat="1" ht="36" customHeight="1" x14ac:dyDescent="0.3">
      <c r="A40" s="45" t="s">
        <v>53</v>
      </c>
      <c r="B40" s="45">
        <f>SUM(B16,B10)</f>
        <v>571</v>
      </c>
      <c r="C40" s="45">
        <f>SUM(C16,C10)</f>
        <v>1282900</v>
      </c>
      <c r="D40" s="45">
        <f>SUM(D16,D10)</f>
        <v>427800</v>
      </c>
      <c r="E40" s="45">
        <f>SUM(E16,E10)</f>
        <v>427800</v>
      </c>
      <c r="F40" s="45">
        <f>SUM(F16,F10)</f>
        <v>427300</v>
      </c>
      <c r="G40" s="52">
        <f t="shared" si="4"/>
        <v>39.432205733247301</v>
      </c>
      <c r="H40" s="52">
        <f t="shared" si="2"/>
        <v>37.460595446584939</v>
      </c>
      <c r="I40" s="52">
        <f t="shared" si="3"/>
        <v>44.019779540537755</v>
      </c>
    </row>
    <row r="41" spans="1:9" ht="18.75" x14ac:dyDescent="0.3">
      <c r="B41" s="17"/>
      <c r="G41" t="s">
        <v>60</v>
      </c>
      <c r="H41" t="s">
        <v>61</v>
      </c>
      <c r="I41" t="s">
        <v>62</v>
      </c>
    </row>
    <row r="42" spans="1:9" ht="18.75" x14ac:dyDescent="0.3">
      <c r="A42" t="s">
        <v>54</v>
      </c>
      <c r="B42" s="17"/>
      <c r="C42" s="66"/>
      <c r="D42" s="66"/>
      <c r="E42" s="66"/>
      <c r="F42" s="66"/>
    </row>
    <row r="43" spans="1:9" ht="18.75" x14ac:dyDescent="0.3">
      <c r="B43" s="17"/>
    </row>
    <row r="44" spans="1:9" ht="18.75" x14ac:dyDescent="0.3">
      <c r="B44" s="17"/>
    </row>
  </sheetData>
  <mergeCells count="9">
    <mergeCell ref="A1:F1"/>
    <mergeCell ref="A2:F2"/>
    <mergeCell ref="C42:F42"/>
    <mergeCell ref="G4:I4"/>
    <mergeCell ref="A3:A5"/>
    <mergeCell ref="B3:F3"/>
    <mergeCell ref="B4:B5"/>
    <mergeCell ref="C4:C5"/>
    <mergeCell ref="D4:F4"/>
  </mergeCells>
  <pageMargins left="0.7" right="0.7" top="0.75" bottom="0.75" header="0.3" footer="0.3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40" zoomScaleNormal="100" workbookViewId="0">
      <selection activeCell="L47" sqref="L47"/>
    </sheetView>
  </sheetViews>
  <sheetFormatPr defaultRowHeight="15" x14ac:dyDescent="0.25"/>
  <cols>
    <col min="1" max="1" width="39.28515625" customWidth="1"/>
    <col min="2" max="2" width="13.28515625" customWidth="1"/>
    <col min="3" max="3" width="15.7109375" customWidth="1"/>
    <col min="4" max="4" width="12.140625" customWidth="1"/>
    <col min="5" max="5" width="13.28515625" customWidth="1"/>
    <col min="6" max="6" width="10.85546875" customWidth="1"/>
    <col min="7" max="7" width="10.5703125" customWidth="1"/>
    <col min="8" max="8" width="12" customWidth="1"/>
    <col min="9" max="9" width="10.28515625" customWidth="1"/>
    <col min="10" max="10" width="15.28515625" customWidth="1"/>
  </cols>
  <sheetData>
    <row r="1" spans="1:10" ht="42" customHeight="1" x14ac:dyDescent="0.35">
      <c r="A1" s="59" t="s">
        <v>65</v>
      </c>
      <c r="B1" s="59"/>
      <c r="C1" s="59"/>
      <c r="D1" s="59"/>
      <c r="E1" s="59"/>
      <c r="F1" s="59"/>
      <c r="G1" s="59"/>
      <c r="H1" s="59"/>
    </row>
    <row r="2" spans="1:10" ht="27" customHeight="1" x14ac:dyDescent="0.3">
      <c r="A2" s="64" t="s">
        <v>64</v>
      </c>
      <c r="B2" s="64"/>
      <c r="C2" s="64"/>
      <c r="D2" s="64"/>
      <c r="E2" s="64"/>
      <c r="F2" s="64"/>
    </row>
    <row r="3" spans="1:10" ht="0.75" hidden="1" customHeight="1" x14ac:dyDescent="0.3">
      <c r="A3" s="60" t="s">
        <v>40</v>
      </c>
      <c r="B3" s="65"/>
      <c r="C3" s="65"/>
      <c r="D3" s="65"/>
      <c r="E3" s="65"/>
      <c r="F3" s="65"/>
    </row>
    <row r="4" spans="1:10" ht="20.25" customHeight="1" x14ac:dyDescent="0.3">
      <c r="A4" s="70"/>
      <c r="B4" s="72" t="s">
        <v>46</v>
      </c>
      <c r="C4" s="74" t="s">
        <v>55</v>
      </c>
      <c r="D4" s="76" t="s">
        <v>56</v>
      </c>
      <c r="E4" s="77"/>
      <c r="F4" s="78"/>
      <c r="G4" s="67" t="s">
        <v>63</v>
      </c>
      <c r="H4" s="68"/>
      <c r="I4" s="69"/>
      <c r="J4" s="79" t="s">
        <v>66</v>
      </c>
    </row>
    <row r="5" spans="1:10" ht="58.5" customHeight="1" x14ac:dyDescent="0.3">
      <c r="A5" s="71"/>
      <c r="B5" s="73"/>
      <c r="C5" s="75"/>
      <c r="D5" s="18" t="s">
        <v>57</v>
      </c>
      <c r="E5" s="18" t="s">
        <v>58</v>
      </c>
      <c r="F5" s="18" t="s">
        <v>59</v>
      </c>
      <c r="G5" s="50" t="s">
        <v>57</v>
      </c>
      <c r="H5" s="50" t="s">
        <v>58</v>
      </c>
      <c r="I5" s="50" t="s">
        <v>59</v>
      </c>
      <c r="J5" s="79"/>
    </row>
    <row r="6" spans="1:10" ht="29.25" customHeight="1" x14ac:dyDescent="0.3">
      <c r="A6" s="19" t="s">
        <v>41</v>
      </c>
      <c r="B6" s="19">
        <v>284</v>
      </c>
      <c r="C6" s="19">
        <v>638080</v>
      </c>
      <c r="D6" s="19">
        <v>212700</v>
      </c>
      <c r="E6" s="19">
        <v>212700</v>
      </c>
      <c r="F6" s="19">
        <f>SUM(C6-D6-E6)</f>
        <v>212680</v>
      </c>
      <c r="G6" s="51">
        <f>SUM(D6/B6/19)</f>
        <v>39.418087472201634</v>
      </c>
      <c r="H6" s="51">
        <f>SUM(E6/B6/20)</f>
        <v>37.447183098591552</v>
      </c>
      <c r="I6" s="51">
        <f>SUM(F6/B6/17)</f>
        <v>44.051367025683518</v>
      </c>
      <c r="J6" s="54">
        <v>73260</v>
      </c>
    </row>
    <row r="7" spans="1:10" ht="26.25" customHeight="1" x14ac:dyDescent="0.3">
      <c r="A7" s="19" t="s">
        <v>42</v>
      </c>
      <c r="B7" s="19">
        <v>73</v>
      </c>
      <c r="C7" s="19">
        <v>164013</v>
      </c>
      <c r="D7" s="19">
        <v>54700</v>
      </c>
      <c r="E7" s="19">
        <v>54700</v>
      </c>
      <c r="F7" s="19">
        <f t="shared" ref="F7:F39" si="0">SUM(C7-D7-E7)</f>
        <v>54613</v>
      </c>
      <c r="G7" s="51">
        <f t="shared" ref="G7:G10" si="1">SUM(D7/B7/19)</f>
        <v>39.437635183850034</v>
      </c>
      <c r="H7" s="51">
        <f t="shared" ref="H7:H40" si="2">SUM(E7/B7/20)</f>
        <v>37.465753424657535</v>
      </c>
      <c r="I7" s="51">
        <f t="shared" ref="I7:I40" si="3">SUM(F7/B7/17)</f>
        <v>44.007252215954878</v>
      </c>
      <c r="J7" s="54">
        <v>18830</v>
      </c>
    </row>
    <row r="8" spans="1:10" ht="31.5" customHeight="1" x14ac:dyDescent="0.3">
      <c r="A8" s="19" t="s">
        <v>43</v>
      </c>
      <c r="B8" s="19">
        <v>42</v>
      </c>
      <c r="C8" s="19">
        <v>94364</v>
      </c>
      <c r="D8" s="19">
        <v>31470</v>
      </c>
      <c r="E8" s="19">
        <v>31470</v>
      </c>
      <c r="F8" s="19">
        <f t="shared" si="0"/>
        <v>31424</v>
      </c>
      <c r="G8" s="51">
        <f t="shared" si="1"/>
        <v>39.436090225563909</v>
      </c>
      <c r="H8" s="51">
        <f t="shared" si="2"/>
        <v>37.464285714285715</v>
      </c>
      <c r="I8" s="51">
        <f t="shared" si="3"/>
        <v>44.011204481792717</v>
      </c>
      <c r="J8" s="54">
        <v>10840</v>
      </c>
    </row>
    <row r="9" spans="1:10" ht="24" customHeight="1" x14ac:dyDescent="0.3">
      <c r="A9" s="19" t="s">
        <v>44</v>
      </c>
      <c r="B9" s="19">
        <v>27</v>
      </c>
      <c r="C9" s="19">
        <v>60663</v>
      </c>
      <c r="D9" s="19">
        <v>20300</v>
      </c>
      <c r="E9" s="19">
        <v>20300</v>
      </c>
      <c r="F9" s="19">
        <f t="shared" si="0"/>
        <v>20063</v>
      </c>
      <c r="G9" s="51">
        <f t="shared" si="1"/>
        <v>39.571150097465889</v>
      </c>
      <c r="H9" s="51">
        <f t="shared" si="2"/>
        <v>37.592592592592595</v>
      </c>
      <c r="I9" s="51">
        <f t="shared" si="3"/>
        <v>43.710239651416117</v>
      </c>
      <c r="J9" s="54">
        <v>6970</v>
      </c>
    </row>
    <row r="10" spans="1:10" s="47" customFormat="1" ht="26.25" customHeight="1" x14ac:dyDescent="0.3">
      <c r="A10" s="45" t="s">
        <v>45</v>
      </c>
      <c r="B10" s="45">
        <f>SUM(B6:B9)</f>
        <v>426</v>
      </c>
      <c r="C10" s="45">
        <f>SUM(C6:C9)</f>
        <v>957120</v>
      </c>
      <c r="D10" s="45">
        <f>SUM(D6:D9)</f>
        <v>319170</v>
      </c>
      <c r="E10" s="45">
        <f>SUM(E6:E9)</f>
        <v>319170</v>
      </c>
      <c r="F10" s="45">
        <f>SUM(F6:F9)</f>
        <v>318780</v>
      </c>
      <c r="G10" s="52">
        <f t="shared" si="1"/>
        <v>39.432913269088218</v>
      </c>
      <c r="H10" s="52">
        <f t="shared" si="2"/>
        <v>37.461267605633807</v>
      </c>
      <c r="I10" s="52">
        <f t="shared" si="3"/>
        <v>44.018227009113502</v>
      </c>
      <c r="J10" s="53">
        <f>SUM(J6:J9)</f>
        <v>109900</v>
      </c>
    </row>
    <row r="11" spans="1:10" ht="24.75" customHeight="1" x14ac:dyDescent="0.3">
      <c r="A11" s="19" t="s">
        <v>47</v>
      </c>
      <c r="B11" s="19">
        <v>53</v>
      </c>
      <c r="C11" s="19">
        <v>119078</v>
      </c>
      <c r="D11" s="19">
        <v>39700</v>
      </c>
      <c r="E11" s="19">
        <v>39700</v>
      </c>
      <c r="F11" s="19">
        <f t="shared" si="0"/>
        <v>39678</v>
      </c>
      <c r="G11" s="51">
        <f>SUM(D11/B11/19)</f>
        <v>39.424031777557104</v>
      </c>
      <c r="H11" s="51">
        <f t="shared" si="2"/>
        <v>37.452830188679243</v>
      </c>
      <c r="I11" s="51">
        <f t="shared" si="3"/>
        <v>44.037735849056602</v>
      </c>
      <c r="J11" s="54">
        <v>13670</v>
      </c>
    </row>
    <row r="12" spans="1:10" ht="22.5" customHeight="1" x14ac:dyDescent="0.3">
      <c r="A12" s="19" t="s">
        <v>48</v>
      </c>
      <c r="B12" s="19">
        <v>28</v>
      </c>
      <c r="C12" s="19">
        <v>62909</v>
      </c>
      <c r="D12" s="19">
        <v>20970</v>
      </c>
      <c r="E12" s="19">
        <v>20970</v>
      </c>
      <c r="F12" s="19">
        <f t="shared" si="0"/>
        <v>20969</v>
      </c>
      <c r="G12" s="51">
        <f t="shared" ref="G12:G40" si="4">SUM(D12/B12/19)</f>
        <v>39.417293233082709</v>
      </c>
      <c r="H12" s="51">
        <f t="shared" si="2"/>
        <v>37.446428571428569</v>
      </c>
      <c r="I12" s="51">
        <f t="shared" si="3"/>
        <v>44.05252100840336</v>
      </c>
      <c r="J12" s="54">
        <v>7220</v>
      </c>
    </row>
    <row r="13" spans="1:10" ht="25.5" customHeight="1" x14ac:dyDescent="0.3">
      <c r="A13" s="19" t="s">
        <v>49</v>
      </c>
      <c r="B13" s="19">
        <v>23</v>
      </c>
      <c r="C13" s="19">
        <v>51676</v>
      </c>
      <c r="D13" s="19">
        <v>17230</v>
      </c>
      <c r="E13" s="19">
        <v>17230</v>
      </c>
      <c r="F13" s="19">
        <f t="shared" si="0"/>
        <v>17216</v>
      </c>
      <c r="G13" s="51">
        <f t="shared" si="4"/>
        <v>39.427917620137301</v>
      </c>
      <c r="H13" s="51">
        <f t="shared" si="2"/>
        <v>37.456521739130437</v>
      </c>
      <c r="I13" s="51">
        <f t="shared" si="3"/>
        <v>44.030690537084396</v>
      </c>
      <c r="J13" s="54">
        <v>5930</v>
      </c>
    </row>
    <row r="14" spans="1:10" ht="22.5" customHeight="1" x14ac:dyDescent="0.3">
      <c r="A14" s="19" t="s">
        <v>50</v>
      </c>
      <c r="B14" s="19">
        <v>21</v>
      </c>
      <c r="C14" s="19">
        <v>47182</v>
      </c>
      <c r="D14" s="19">
        <v>15730</v>
      </c>
      <c r="E14" s="19">
        <v>15730</v>
      </c>
      <c r="F14" s="19">
        <f t="shared" si="0"/>
        <v>15722</v>
      </c>
      <c r="G14" s="51">
        <f t="shared" si="4"/>
        <v>39.423558897243105</v>
      </c>
      <c r="H14" s="51">
        <f t="shared" si="2"/>
        <v>37.452380952380949</v>
      </c>
      <c r="I14" s="51">
        <f t="shared" si="3"/>
        <v>44.03921568627451</v>
      </c>
      <c r="J14" s="54">
        <v>5420</v>
      </c>
    </row>
    <row r="15" spans="1:10" ht="23.25" customHeight="1" x14ac:dyDescent="0.3">
      <c r="A15" s="19" t="s">
        <v>51</v>
      </c>
      <c r="B15" s="19">
        <v>20</v>
      </c>
      <c r="C15" s="19">
        <v>44935</v>
      </c>
      <c r="D15" s="19">
        <v>15000</v>
      </c>
      <c r="E15" s="19">
        <v>15000</v>
      </c>
      <c r="F15" s="19">
        <f t="shared" si="0"/>
        <v>14935</v>
      </c>
      <c r="G15" s="51">
        <f t="shared" si="4"/>
        <v>39.473684210526315</v>
      </c>
      <c r="H15" s="51">
        <f t="shared" si="2"/>
        <v>37.5</v>
      </c>
      <c r="I15" s="51">
        <f t="shared" si="3"/>
        <v>43.926470588235297</v>
      </c>
      <c r="J15" s="54">
        <f t="shared" ref="J15" si="5">SUM(B15*258)</f>
        <v>5160</v>
      </c>
    </row>
    <row r="16" spans="1:10" s="47" customFormat="1" ht="36" customHeight="1" x14ac:dyDescent="0.3">
      <c r="A16" s="45" t="s">
        <v>52</v>
      </c>
      <c r="B16" s="45">
        <f>SUM(B11:B15)</f>
        <v>145</v>
      </c>
      <c r="C16" s="45">
        <f>SUM(C11:C15)</f>
        <v>325780</v>
      </c>
      <c r="D16" s="45">
        <f>SUM(D11:D15)</f>
        <v>108630</v>
      </c>
      <c r="E16" s="45">
        <f>SUM(E11:E15)</f>
        <v>108630</v>
      </c>
      <c r="F16" s="45">
        <f>SUM(F11:F15)</f>
        <v>108520</v>
      </c>
      <c r="G16" s="52">
        <f t="shared" si="4"/>
        <v>39.430127041742288</v>
      </c>
      <c r="H16" s="52">
        <f t="shared" si="2"/>
        <v>37.458620689655177</v>
      </c>
      <c r="I16" s="52">
        <f t="shared" si="3"/>
        <v>44.024340770791071</v>
      </c>
      <c r="J16" s="55">
        <f>SUM(J11:J15)</f>
        <v>37400</v>
      </c>
    </row>
    <row r="17" spans="1:10" s="1" customFormat="1" ht="21" hidden="1" customHeight="1" x14ac:dyDescent="0.3">
      <c r="A17" s="49"/>
      <c r="B17" s="20"/>
      <c r="C17" s="19">
        <f t="shared" ref="C17:C39" si="6">SUM(B17*2246.76)</f>
        <v>0</v>
      </c>
      <c r="D17" s="20"/>
      <c r="E17" s="20"/>
      <c r="F17" s="19">
        <f t="shared" si="0"/>
        <v>0</v>
      </c>
      <c r="G17" s="51" t="e">
        <f t="shared" si="4"/>
        <v>#DIV/0!</v>
      </c>
      <c r="H17" s="51" t="e">
        <f t="shared" si="2"/>
        <v>#DIV/0!</v>
      </c>
      <c r="I17" s="51" t="e">
        <f t="shared" si="3"/>
        <v>#DIV/0!</v>
      </c>
      <c r="J17" s="28"/>
    </row>
    <row r="18" spans="1:10" s="6" customFormat="1" ht="27.75" hidden="1" customHeight="1" x14ac:dyDescent="0.3">
      <c r="A18" s="18"/>
      <c r="B18" s="19"/>
      <c r="C18" s="19">
        <f t="shared" si="6"/>
        <v>0</v>
      </c>
      <c r="D18" s="19"/>
      <c r="E18" s="19"/>
      <c r="F18" s="19">
        <f t="shared" si="0"/>
        <v>0</v>
      </c>
      <c r="G18" s="51" t="e">
        <f t="shared" si="4"/>
        <v>#DIV/0!</v>
      </c>
      <c r="H18" s="51" t="e">
        <f t="shared" si="2"/>
        <v>#DIV/0!</v>
      </c>
      <c r="I18" s="51" t="e">
        <f t="shared" si="3"/>
        <v>#DIV/0!</v>
      </c>
      <c r="J18" s="45"/>
    </row>
    <row r="19" spans="1:10" s="6" customFormat="1" ht="17.25" hidden="1" customHeight="1" x14ac:dyDescent="0.3">
      <c r="A19" s="18"/>
      <c r="B19" s="19"/>
      <c r="C19" s="19">
        <f t="shared" si="6"/>
        <v>0</v>
      </c>
      <c r="D19" s="19"/>
      <c r="E19" s="19"/>
      <c r="F19" s="19">
        <f t="shared" si="0"/>
        <v>0</v>
      </c>
      <c r="G19" s="51" t="e">
        <f t="shared" si="4"/>
        <v>#DIV/0!</v>
      </c>
      <c r="H19" s="51" t="e">
        <f t="shared" si="2"/>
        <v>#DIV/0!</v>
      </c>
      <c r="I19" s="51" t="e">
        <f t="shared" si="3"/>
        <v>#DIV/0!</v>
      </c>
      <c r="J19" s="45"/>
    </row>
    <row r="20" spans="1:10" s="6" customFormat="1" ht="13.5" hidden="1" customHeight="1" x14ac:dyDescent="0.3">
      <c r="A20" s="18"/>
      <c r="B20" s="19"/>
      <c r="C20" s="19">
        <f t="shared" si="6"/>
        <v>0</v>
      </c>
      <c r="D20" s="19"/>
      <c r="E20" s="19"/>
      <c r="F20" s="19">
        <f t="shared" si="0"/>
        <v>0</v>
      </c>
      <c r="G20" s="51" t="e">
        <f t="shared" si="4"/>
        <v>#DIV/0!</v>
      </c>
      <c r="H20" s="51" t="e">
        <f t="shared" si="2"/>
        <v>#DIV/0!</v>
      </c>
      <c r="I20" s="51" t="e">
        <f t="shared" si="3"/>
        <v>#DIV/0!</v>
      </c>
      <c r="J20" s="45"/>
    </row>
    <row r="21" spans="1:10" s="6" customFormat="1" ht="29.25" hidden="1" customHeight="1" x14ac:dyDescent="0.3">
      <c r="A21" s="18"/>
      <c r="B21" s="19"/>
      <c r="C21" s="19">
        <f t="shared" si="6"/>
        <v>0</v>
      </c>
      <c r="D21" s="19"/>
      <c r="E21" s="19"/>
      <c r="F21" s="19">
        <f t="shared" si="0"/>
        <v>0</v>
      </c>
      <c r="G21" s="51" t="e">
        <f t="shared" si="4"/>
        <v>#DIV/0!</v>
      </c>
      <c r="H21" s="51" t="e">
        <f t="shared" si="2"/>
        <v>#DIV/0!</v>
      </c>
      <c r="I21" s="51" t="e">
        <f t="shared" si="3"/>
        <v>#DIV/0!</v>
      </c>
      <c r="J21" s="45"/>
    </row>
    <row r="22" spans="1:10" s="6" customFormat="1" ht="15.75" hidden="1" customHeight="1" x14ac:dyDescent="0.3">
      <c r="A22" s="18"/>
      <c r="B22" s="19"/>
      <c r="C22" s="19">
        <f t="shared" si="6"/>
        <v>0</v>
      </c>
      <c r="D22" s="19"/>
      <c r="E22" s="19"/>
      <c r="F22" s="19">
        <f t="shared" si="0"/>
        <v>0</v>
      </c>
      <c r="G22" s="51" t="e">
        <f t="shared" si="4"/>
        <v>#DIV/0!</v>
      </c>
      <c r="H22" s="51" t="e">
        <f t="shared" si="2"/>
        <v>#DIV/0!</v>
      </c>
      <c r="I22" s="51" t="e">
        <f t="shared" si="3"/>
        <v>#DIV/0!</v>
      </c>
      <c r="J22" s="45"/>
    </row>
    <row r="23" spans="1:10" s="6" customFormat="1" ht="16.5" hidden="1" customHeight="1" x14ac:dyDescent="0.3">
      <c r="A23" s="18"/>
      <c r="B23" s="19"/>
      <c r="C23" s="19">
        <f t="shared" si="6"/>
        <v>0</v>
      </c>
      <c r="D23" s="19"/>
      <c r="E23" s="19"/>
      <c r="F23" s="19">
        <f t="shared" si="0"/>
        <v>0</v>
      </c>
      <c r="G23" s="51" t="e">
        <f t="shared" si="4"/>
        <v>#DIV/0!</v>
      </c>
      <c r="H23" s="51" t="e">
        <f t="shared" si="2"/>
        <v>#DIV/0!</v>
      </c>
      <c r="I23" s="51" t="e">
        <f t="shared" si="3"/>
        <v>#DIV/0!</v>
      </c>
      <c r="J23" s="45"/>
    </row>
    <row r="24" spans="1:10" s="6" customFormat="1" ht="16.5" hidden="1" customHeight="1" x14ac:dyDescent="0.3">
      <c r="A24" s="18"/>
      <c r="B24" s="19"/>
      <c r="C24" s="19">
        <f t="shared" si="6"/>
        <v>0</v>
      </c>
      <c r="D24" s="19"/>
      <c r="E24" s="19"/>
      <c r="F24" s="19">
        <f t="shared" si="0"/>
        <v>0</v>
      </c>
      <c r="G24" s="51" t="e">
        <f t="shared" si="4"/>
        <v>#DIV/0!</v>
      </c>
      <c r="H24" s="51" t="e">
        <f t="shared" si="2"/>
        <v>#DIV/0!</v>
      </c>
      <c r="I24" s="51" t="e">
        <f t="shared" si="3"/>
        <v>#DIV/0!</v>
      </c>
      <c r="J24" s="45"/>
    </row>
    <row r="25" spans="1:10" s="6" customFormat="1" ht="15.75" hidden="1" customHeight="1" x14ac:dyDescent="0.3">
      <c r="A25" s="18"/>
      <c r="B25" s="19"/>
      <c r="C25" s="19">
        <f t="shared" si="6"/>
        <v>0</v>
      </c>
      <c r="D25" s="19"/>
      <c r="E25" s="19"/>
      <c r="F25" s="19">
        <f t="shared" si="0"/>
        <v>0</v>
      </c>
      <c r="G25" s="51" t="e">
        <f t="shared" si="4"/>
        <v>#DIV/0!</v>
      </c>
      <c r="H25" s="51" t="e">
        <f t="shared" si="2"/>
        <v>#DIV/0!</v>
      </c>
      <c r="I25" s="51" t="e">
        <f t="shared" si="3"/>
        <v>#DIV/0!</v>
      </c>
      <c r="J25" s="45"/>
    </row>
    <row r="26" spans="1:10" s="6" customFormat="1" ht="15" hidden="1" customHeight="1" x14ac:dyDescent="0.3">
      <c r="A26" s="18"/>
      <c r="B26" s="19"/>
      <c r="C26" s="19">
        <f t="shared" si="6"/>
        <v>0</v>
      </c>
      <c r="D26" s="19"/>
      <c r="E26" s="19"/>
      <c r="F26" s="19">
        <f t="shared" si="0"/>
        <v>0</v>
      </c>
      <c r="G26" s="51" t="e">
        <f t="shared" si="4"/>
        <v>#DIV/0!</v>
      </c>
      <c r="H26" s="51" t="e">
        <f t="shared" si="2"/>
        <v>#DIV/0!</v>
      </c>
      <c r="I26" s="51" t="e">
        <f t="shared" si="3"/>
        <v>#DIV/0!</v>
      </c>
      <c r="J26" s="45"/>
    </row>
    <row r="27" spans="1:10" s="6" customFormat="1" ht="28.5" hidden="1" customHeight="1" x14ac:dyDescent="0.3">
      <c r="A27" s="18"/>
      <c r="B27" s="19"/>
      <c r="C27" s="19">
        <f t="shared" si="6"/>
        <v>0</v>
      </c>
      <c r="D27" s="19"/>
      <c r="E27" s="19"/>
      <c r="F27" s="19">
        <f t="shared" si="0"/>
        <v>0</v>
      </c>
      <c r="G27" s="51" t="e">
        <f t="shared" si="4"/>
        <v>#DIV/0!</v>
      </c>
      <c r="H27" s="51" t="e">
        <f t="shared" si="2"/>
        <v>#DIV/0!</v>
      </c>
      <c r="I27" s="51" t="e">
        <f t="shared" si="3"/>
        <v>#DIV/0!</v>
      </c>
      <c r="J27" s="45"/>
    </row>
    <row r="28" spans="1:10" s="6" customFormat="1" ht="21.75" hidden="1" customHeight="1" x14ac:dyDescent="0.3">
      <c r="A28" s="18"/>
      <c r="B28" s="19"/>
      <c r="C28" s="19">
        <f t="shared" si="6"/>
        <v>0</v>
      </c>
      <c r="D28" s="19"/>
      <c r="E28" s="19"/>
      <c r="F28" s="19">
        <f t="shared" si="0"/>
        <v>0</v>
      </c>
      <c r="G28" s="51" t="e">
        <f t="shared" si="4"/>
        <v>#DIV/0!</v>
      </c>
      <c r="H28" s="51" t="e">
        <f t="shared" si="2"/>
        <v>#DIV/0!</v>
      </c>
      <c r="I28" s="51" t="e">
        <f t="shared" si="3"/>
        <v>#DIV/0!</v>
      </c>
      <c r="J28" s="45"/>
    </row>
    <row r="29" spans="1:10" s="6" customFormat="1" ht="32.25" hidden="1" customHeight="1" x14ac:dyDescent="0.3">
      <c r="A29" s="18"/>
      <c r="B29" s="19"/>
      <c r="C29" s="19">
        <f t="shared" si="6"/>
        <v>0</v>
      </c>
      <c r="D29" s="19"/>
      <c r="E29" s="19"/>
      <c r="F29" s="19">
        <f t="shared" si="0"/>
        <v>0</v>
      </c>
      <c r="G29" s="51" t="e">
        <f t="shared" si="4"/>
        <v>#DIV/0!</v>
      </c>
      <c r="H29" s="51" t="e">
        <f t="shared" si="2"/>
        <v>#DIV/0!</v>
      </c>
      <c r="I29" s="51" t="e">
        <f t="shared" si="3"/>
        <v>#DIV/0!</v>
      </c>
      <c r="J29" s="45"/>
    </row>
    <row r="30" spans="1:10" s="6" customFormat="1" ht="19.5" hidden="1" customHeight="1" x14ac:dyDescent="0.3">
      <c r="A30" s="18"/>
      <c r="B30" s="19"/>
      <c r="C30" s="19">
        <f t="shared" si="6"/>
        <v>0</v>
      </c>
      <c r="D30" s="19"/>
      <c r="E30" s="19"/>
      <c r="F30" s="19">
        <f t="shared" si="0"/>
        <v>0</v>
      </c>
      <c r="G30" s="51" t="e">
        <f t="shared" si="4"/>
        <v>#DIV/0!</v>
      </c>
      <c r="H30" s="51" t="e">
        <f t="shared" si="2"/>
        <v>#DIV/0!</v>
      </c>
      <c r="I30" s="51" t="e">
        <f t="shared" si="3"/>
        <v>#DIV/0!</v>
      </c>
      <c r="J30" s="45"/>
    </row>
    <row r="31" spans="1:10" s="6" customFormat="1" ht="28.5" hidden="1" customHeight="1" x14ac:dyDescent="0.3">
      <c r="A31" s="18"/>
      <c r="B31" s="19"/>
      <c r="C31" s="19">
        <f t="shared" si="6"/>
        <v>0</v>
      </c>
      <c r="D31" s="19"/>
      <c r="E31" s="19"/>
      <c r="F31" s="19">
        <f t="shared" si="0"/>
        <v>0</v>
      </c>
      <c r="G31" s="51" t="e">
        <f t="shared" si="4"/>
        <v>#DIV/0!</v>
      </c>
      <c r="H31" s="51" t="e">
        <f t="shared" si="2"/>
        <v>#DIV/0!</v>
      </c>
      <c r="I31" s="51" t="e">
        <f t="shared" si="3"/>
        <v>#DIV/0!</v>
      </c>
      <c r="J31" s="45"/>
    </row>
    <row r="32" spans="1:10" s="6" customFormat="1" ht="28.5" hidden="1" customHeight="1" x14ac:dyDescent="0.3">
      <c r="A32" s="18"/>
      <c r="B32" s="19"/>
      <c r="C32" s="19">
        <f t="shared" si="6"/>
        <v>0</v>
      </c>
      <c r="D32" s="19"/>
      <c r="E32" s="19"/>
      <c r="F32" s="19">
        <f t="shared" si="0"/>
        <v>0</v>
      </c>
      <c r="G32" s="51" t="e">
        <f t="shared" si="4"/>
        <v>#DIV/0!</v>
      </c>
      <c r="H32" s="51" t="e">
        <f t="shared" si="2"/>
        <v>#DIV/0!</v>
      </c>
      <c r="I32" s="51" t="e">
        <f t="shared" si="3"/>
        <v>#DIV/0!</v>
      </c>
      <c r="J32" s="45"/>
    </row>
    <row r="33" spans="1:10" s="6" customFormat="1" ht="18.75" hidden="1" x14ac:dyDescent="0.3">
      <c r="A33" s="18"/>
      <c r="B33" s="19"/>
      <c r="C33" s="19">
        <f t="shared" si="6"/>
        <v>0</v>
      </c>
      <c r="D33" s="19"/>
      <c r="E33" s="19"/>
      <c r="F33" s="19">
        <f t="shared" si="0"/>
        <v>0</v>
      </c>
      <c r="G33" s="51" t="e">
        <f t="shared" si="4"/>
        <v>#DIV/0!</v>
      </c>
      <c r="H33" s="51" t="e">
        <f t="shared" si="2"/>
        <v>#DIV/0!</v>
      </c>
      <c r="I33" s="51" t="e">
        <f t="shared" si="3"/>
        <v>#DIV/0!</v>
      </c>
      <c r="J33" s="45"/>
    </row>
    <row r="34" spans="1:10" s="6" customFormat="1" ht="18.75" hidden="1" x14ac:dyDescent="0.3">
      <c r="A34" s="18"/>
      <c r="B34" s="19"/>
      <c r="C34" s="19">
        <f t="shared" si="6"/>
        <v>0</v>
      </c>
      <c r="D34" s="19"/>
      <c r="E34" s="19"/>
      <c r="F34" s="19">
        <f t="shared" si="0"/>
        <v>0</v>
      </c>
      <c r="G34" s="51" t="e">
        <f t="shared" si="4"/>
        <v>#DIV/0!</v>
      </c>
      <c r="H34" s="51" t="e">
        <f t="shared" si="2"/>
        <v>#DIV/0!</v>
      </c>
      <c r="I34" s="51" t="e">
        <f t="shared" si="3"/>
        <v>#DIV/0!</v>
      </c>
      <c r="J34" s="45"/>
    </row>
    <row r="35" spans="1:10" s="1" customFormat="1" ht="15.75" hidden="1" customHeight="1" x14ac:dyDescent="0.3">
      <c r="A35" s="49"/>
      <c r="B35" s="20"/>
      <c r="C35" s="19">
        <f t="shared" si="6"/>
        <v>0</v>
      </c>
      <c r="D35" s="20"/>
      <c r="E35" s="20"/>
      <c r="F35" s="19">
        <f t="shared" si="0"/>
        <v>0</v>
      </c>
      <c r="G35" s="51" t="e">
        <f t="shared" si="4"/>
        <v>#DIV/0!</v>
      </c>
      <c r="H35" s="51" t="e">
        <f t="shared" si="2"/>
        <v>#DIV/0!</v>
      </c>
      <c r="I35" s="51" t="e">
        <f t="shared" si="3"/>
        <v>#DIV/0!</v>
      </c>
      <c r="J35" s="28"/>
    </row>
    <row r="36" spans="1:10" s="1" customFormat="1" ht="29.25" hidden="1" customHeight="1" x14ac:dyDescent="0.3">
      <c r="A36" s="49"/>
      <c r="B36" s="20"/>
      <c r="C36" s="19">
        <f t="shared" si="6"/>
        <v>0</v>
      </c>
      <c r="D36" s="20"/>
      <c r="E36" s="20"/>
      <c r="F36" s="19">
        <f t="shared" si="0"/>
        <v>0</v>
      </c>
      <c r="G36" s="51" t="e">
        <f t="shared" si="4"/>
        <v>#DIV/0!</v>
      </c>
      <c r="H36" s="51" t="e">
        <f t="shared" si="2"/>
        <v>#DIV/0!</v>
      </c>
      <c r="I36" s="51" t="e">
        <f t="shared" si="3"/>
        <v>#DIV/0!</v>
      </c>
      <c r="J36" s="28"/>
    </row>
    <row r="37" spans="1:10" s="1" customFormat="1" ht="26.25" hidden="1" customHeight="1" x14ac:dyDescent="0.3">
      <c r="A37" s="49"/>
      <c r="B37" s="20"/>
      <c r="C37" s="19">
        <f t="shared" si="6"/>
        <v>0</v>
      </c>
      <c r="D37" s="20"/>
      <c r="E37" s="20"/>
      <c r="F37" s="19">
        <f t="shared" si="0"/>
        <v>0</v>
      </c>
      <c r="G37" s="51" t="e">
        <f t="shared" si="4"/>
        <v>#DIV/0!</v>
      </c>
      <c r="H37" s="51" t="e">
        <f t="shared" si="2"/>
        <v>#DIV/0!</v>
      </c>
      <c r="I37" s="51" t="e">
        <f t="shared" si="3"/>
        <v>#DIV/0!</v>
      </c>
      <c r="J37" s="28"/>
    </row>
    <row r="38" spans="1:10" s="1" customFormat="1" ht="30.6" hidden="1" customHeight="1" x14ac:dyDescent="0.3">
      <c r="A38" s="49"/>
      <c r="B38" s="20"/>
      <c r="C38" s="19">
        <f t="shared" si="6"/>
        <v>0</v>
      </c>
      <c r="D38" s="20"/>
      <c r="E38" s="20"/>
      <c r="F38" s="19">
        <f t="shared" si="0"/>
        <v>0</v>
      </c>
      <c r="G38" s="51" t="e">
        <f t="shared" si="4"/>
        <v>#DIV/0!</v>
      </c>
      <c r="H38" s="51" t="e">
        <f t="shared" si="2"/>
        <v>#DIV/0!</v>
      </c>
      <c r="I38" s="51" t="e">
        <f t="shared" si="3"/>
        <v>#DIV/0!</v>
      </c>
      <c r="J38" s="28"/>
    </row>
    <row r="39" spans="1:10" s="1" customFormat="1" ht="28.5" hidden="1" customHeight="1" x14ac:dyDescent="0.3">
      <c r="A39" s="49"/>
      <c r="B39" s="20"/>
      <c r="C39" s="19">
        <f t="shared" si="6"/>
        <v>0</v>
      </c>
      <c r="D39" s="20"/>
      <c r="E39" s="20"/>
      <c r="F39" s="19">
        <f t="shared" si="0"/>
        <v>0</v>
      </c>
      <c r="G39" s="51" t="e">
        <f t="shared" si="4"/>
        <v>#DIV/0!</v>
      </c>
      <c r="H39" s="51" t="e">
        <f t="shared" si="2"/>
        <v>#DIV/0!</v>
      </c>
      <c r="I39" s="51" t="e">
        <f t="shared" si="3"/>
        <v>#DIV/0!</v>
      </c>
      <c r="J39" s="28"/>
    </row>
    <row r="40" spans="1:10" s="48" customFormat="1" ht="36" customHeight="1" x14ac:dyDescent="0.3">
      <c r="A40" s="45" t="s">
        <v>53</v>
      </c>
      <c r="B40" s="45">
        <f>SUM(B16,B10)</f>
        <v>571</v>
      </c>
      <c r="C40" s="45">
        <f>SUM(C16,C10)</f>
        <v>1282900</v>
      </c>
      <c r="D40" s="45">
        <f>SUM(D16,D10)</f>
        <v>427800</v>
      </c>
      <c r="E40" s="45">
        <f>SUM(E16,E10)</f>
        <v>427800</v>
      </c>
      <c r="F40" s="45">
        <f>SUM(F16,F10)</f>
        <v>427300</v>
      </c>
      <c r="G40" s="52">
        <f t="shared" si="4"/>
        <v>39.432205733247301</v>
      </c>
      <c r="H40" s="52">
        <f t="shared" si="2"/>
        <v>37.460595446584939</v>
      </c>
      <c r="I40" s="52">
        <f t="shared" si="3"/>
        <v>44.019779540537755</v>
      </c>
      <c r="J40" s="56">
        <f>SUM(J10+J16)</f>
        <v>147300</v>
      </c>
    </row>
    <row r="41" spans="1:10" ht="18.75" x14ac:dyDescent="0.3">
      <c r="B41" s="17"/>
      <c r="G41" t="s">
        <v>60</v>
      </c>
      <c r="H41" t="s">
        <v>61</v>
      </c>
      <c r="I41" t="s">
        <v>62</v>
      </c>
    </row>
    <row r="42" spans="1:10" ht="63" customHeight="1" x14ac:dyDescent="0.3">
      <c r="B42" s="17"/>
      <c r="C42" s="80" t="s">
        <v>70</v>
      </c>
      <c r="D42" s="66"/>
      <c r="E42" s="66"/>
      <c r="F42" s="66"/>
    </row>
    <row r="43" spans="1:10" ht="18.75" x14ac:dyDescent="0.3">
      <c r="B43" s="17"/>
    </row>
    <row r="44" spans="1:10" ht="0.75" customHeight="1" x14ac:dyDescent="0.3">
      <c r="A44" s="60" t="s">
        <v>40</v>
      </c>
      <c r="B44" s="65"/>
      <c r="C44" s="65"/>
      <c r="D44" s="65"/>
      <c r="E44" s="65"/>
      <c r="F44" s="65"/>
      <c r="G44" s="54"/>
      <c r="H44" s="54"/>
      <c r="I44" s="54"/>
      <c r="J44" s="54"/>
    </row>
    <row r="45" spans="1:10" ht="18.75" x14ac:dyDescent="0.3">
      <c r="A45" s="70"/>
      <c r="B45" s="72" t="s">
        <v>46</v>
      </c>
      <c r="C45" s="74" t="s">
        <v>55</v>
      </c>
      <c r="D45" s="76" t="s">
        <v>56</v>
      </c>
      <c r="E45" s="77"/>
      <c r="F45" s="78"/>
      <c r="G45" s="67" t="s">
        <v>63</v>
      </c>
      <c r="H45" s="68"/>
      <c r="I45" s="69"/>
      <c r="J45" s="79" t="s">
        <v>67</v>
      </c>
    </row>
    <row r="46" spans="1:10" ht="37.5" x14ac:dyDescent="0.3">
      <c r="A46" s="71"/>
      <c r="B46" s="73"/>
      <c r="C46" s="75"/>
      <c r="D46" s="18" t="s">
        <v>57</v>
      </c>
      <c r="E46" s="18" t="s">
        <v>58</v>
      </c>
      <c r="F46" s="18" t="s">
        <v>59</v>
      </c>
      <c r="G46" s="50" t="s">
        <v>57</v>
      </c>
      <c r="H46" s="50" t="s">
        <v>58</v>
      </c>
      <c r="I46" s="50" t="s">
        <v>59</v>
      </c>
      <c r="J46" s="79"/>
    </row>
    <row r="47" spans="1:10" ht="18.75" x14ac:dyDescent="0.3">
      <c r="A47" s="19" t="s">
        <v>41</v>
      </c>
      <c r="B47" s="19">
        <v>284</v>
      </c>
      <c r="C47" s="19">
        <f>SUM(D47:F47)</f>
        <v>711340</v>
      </c>
      <c r="D47" s="19">
        <v>212700</v>
      </c>
      <c r="E47" s="19">
        <v>212700</v>
      </c>
      <c r="F47" s="19">
        <v>285940</v>
      </c>
      <c r="G47" s="51">
        <f>SUM(D47/B47/19)</f>
        <v>39.418087472201634</v>
      </c>
      <c r="H47" s="51">
        <f>SUM(E47/B47/20)</f>
        <v>37.447183098591552</v>
      </c>
      <c r="I47" s="51">
        <f>SUM(F47/B47/17)</f>
        <v>59.225352112676056</v>
      </c>
      <c r="J47" s="51" t="e">
        <f>SUM(C47/B47/J60)</f>
        <v>#VALUE!</v>
      </c>
    </row>
    <row r="48" spans="1:10" ht="18.75" x14ac:dyDescent="0.3">
      <c r="A48" s="19" t="s">
        <v>42</v>
      </c>
      <c r="B48" s="19">
        <v>73</v>
      </c>
      <c r="C48" s="19">
        <f t="shared" ref="C48:C50" si="7">SUM(D48:F48)</f>
        <v>182843</v>
      </c>
      <c r="D48" s="19">
        <v>54700</v>
      </c>
      <c r="E48" s="19">
        <v>54700</v>
      </c>
      <c r="F48" s="19">
        <v>73443</v>
      </c>
      <c r="G48" s="51">
        <f t="shared" ref="G48:G51" si="8">SUM(D48/B48/19)</f>
        <v>39.437635183850034</v>
      </c>
      <c r="H48" s="51">
        <f t="shared" ref="H48:H59" si="9">SUM(E48/B48/20)</f>
        <v>37.465753424657535</v>
      </c>
      <c r="I48" s="51">
        <f t="shared" ref="I48:I59" si="10">SUM(F48/B48/17)</f>
        <v>59.180499597099114</v>
      </c>
      <c r="J48" s="51">
        <f>SUM(C48/B48/56)</f>
        <v>44.726761252446181</v>
      </c>
    </row>
    <row r="49" spans="1:10" ht="18.75" x14ac:dyDescent="0.3">
      <c r="A49" s="19" t="s">
        <v>43</v>
      </c>
      <c r="B49" s="19">
        <v>42</v>
      </c>
      <c r="C49" s="19">
        <f t="shared" si="7"/>
        <v>105204</v>
      </c>
      <c r="D49" s="19">
        <v>31470</v>
      </c>
      <c r="E49" s="19">
        <v>31470</v>
      </c>
      <c r="F49" s="19">
        <v>42264</v>
      </c>
      <c r="G49" s="51">
        <f t="shared" si="8"/>
        <v>39.436090225563909</v>
      </c>
      <c r="H49" s="51">
        <f t="shared" si="9"/>
        <v>37.464285714285715</v>
      </c>
      <c r="I49" s="51">
        <f t="shared" si="10"/>
        <v>59.193277310924373</v>
      </c>
      <c r="J49" s="51">
        <f>SUM(C49/B49/56)</f>
        <v>44.729591836734691</v>
      </c>
    </row>
    <row r="50" spans="1:10" ht="18.75" x14ac:dyDescent="0.3">
      <c r="A50" s="19" t="s">
        <v>44</v>
      </c>
      <c r="B50" s="19">
        <v>27</v>
      </c>
      <c r="C50" s="19">
        <f t="shared" si="7"/>
        <v>67633</v>
      </c>
      <c r="D50" s="19">
        <v>20300</v>
      </c>
      <c r="E50" s="19">
        <v>20300</v>
      </c>
      <c r="F50" s="19">
        <v>27033</v>
      </c>
      <c r="G50" s="51">
        <f t="shared" si="8"/>
        <v>39.571150097465889</v>
      </c>
      <c r="H50" s="51">
        <f t="shared" si="9"/>
        <v>37.592592592592595</v>
      </c>
      <c r="I50" s="51">
        <f t="shared" si="10"/>
        <v>58.895424836601308</v>
      </c>
      <c r="J50" s="51">
        <f>SUM(C50/B50/56)</f>
        <v>44.730820105820108</v>
      </c>
    </row>
    <row r="51" spans="1:10" ht="18.75" x14ac:dyDescent="0.3">
      <c r="A51" s="45" t="s">
        <v>45</v>
      </c>
      <c r="B51" s="45">
        <f>SUM(B47:B50)</f>
        <v>426</v>
      </c>
      <c r="C51" s="45">
        <f>SUM(C47:C50)</f>
        <v>1067020</v>
      </c>
      <c r="D51" s="45">
        <f>SUM(D47:D50)</f>
        <v>319170</v>
      </c>
      <c r="E51" s="45">
        <f>SUM(E47:E50)</f>
        <v>319170</v>
      </c>
      <c r="F51" s="45">
        <f>SUM(F47:F50)</f>
        <v>428680</v>
      </c>
      <c r="G51" s="52">
        <f t="shared" si="8"/>
        <v>39.432913269088218</v>
      </c>
      <c r="H51" s="52">
        <f t="shared" si="9"/>
        <v>37.461267605633807</v>
      </c>
      <c r="I51" s="52">
        <f t="shared" si="10"/>
        <v>59.193592930129796</v>
      </c>
      <c r="J51" s="51">
        <f>SUM(C51/B51/56)</f>
        <v>44.727531857813553</v>
      </c>
    </row>
    <row r="52" spans="1:10" ht="18.75" x14ac:dyDescent="0.3">
      <c r="A52" s="19" t="s">
        <v>47</v>
      </c>
      <c r="B52" s="19">
        <v>53</v>
      </c>
      <c r="C52" s="19">
        <f>SUM(D52:F52)</f>
        <v>132748</v>
      </c>
      <c r="D52" s="19">
        <v>39700</v>
      </c>
      <c r="E52" s="19">
        <v>39700</v>
      </c>
      <c r="F52" s="19">
        <v>53348</v>
      </c>
      <c r="G52" s="51">
        <f>SUM(D52/B52/19)</f>
        <v>39.424031777557104</v>
      </c>
      <c r="H52" s="51">
        <f t="shared" si="9"/>
        <v>37.452830188679243</v>
      </c>
      <c r="I52" s="51">
        <f t="shared" si="10"/>
        <v>59.209766925638178</v>
      </c>
      <c r="J52" s="51">
        <f>SUM(C52/B52/56)</f>
        <v>44.726415094339622</v>
      </c>
    </row>
    <row r="53" spans="1:10" ht="18.75" x14ac:dyDescent="0.3">
      <c r="A53" s="19" t="s">
        <v>48</v>
      </c>
      <c r="B53" s="19">
        <v>28</v>
      </c>
      <c r="C53" s="19">
        <f t="shared" ref="C53:C56" si="11">SUM(D53:F53)</f>
        <v>70129</v>
      </c>
      <c r="D53" s="19">
        <v>20970</v>
      </c>
      <c r="E53" s="19">
        <v>20970</v>
      </c>
      <c r="F53" s="19">
        <v>28189</v>
      </c>
      <c r="G53" s="51">
        <f t="shared" ref="G53:G59" si="12">SUM(D53/B53/19)</f>
        <v>39.417293233082709</v>
      </c>
      <c r="H53" s="51">
        <f t="shared" si="9"/>
        <v>37.446428571428569</v>
      </c>
      <c r="I53" s="51">
        <f t="shared" si="10"/>
        <v>59.220588235294116</v>
      </c>
      <c r="J53" s="51">
        <f t="shared" ref="J53:J57" si="13">SUM(C53/B53/56)</f>
        <v>44.725127551020407</v>
      </c>
    </row>
    <row r="54" spans="1:10" ht="18.75" x14ac:dyDescent="0.3">
      <c r="A54" s="19" t="s">
        <v>49</v>
      </c>
      <c r="B54" s="19">
        <v>23</v>
      </c>
      <c r="C54" s="19">
        <f t="shared" si="11"/>
        <v>57606</v>
      </c>
      <c r="D54" s="19">
        <v>17230</v>
      </c>
      <c r="E54" s="19">
        <v>17230</v>
      </c>
      <c r="F54" s="19">
        <v>23146</v>
      </c>
      <c r="G54" s="51">
        <f t="shared" si="12"/>
        <v>39.427917620137301</v>
      </c>
      <c r="H54" s="51">
        <f t="shared" si="9"/>
        <v>37.456521739130437</v>
      </c>
      <c r="I54" s="51">
        <f t="shared" si="10"/>
        <v>59.196930946291559</v>
      </c>
      <c r="J54" s="51">
        <f t="shared" si="13"/>
        <v>44.725155279503106</v>
      </c>
    </row>
    <row r="55" spans="1:10" ht="18.75" x14ac:dyDescent="0.3">
      <c r="A55" s="19" t="s">
        <v>50</v>
      </c>
      <c r="B55" s="19">
        <v>21</v>
      </c>
      <c r="C55" s="19">
        <f t="shared" si="11"/>
        <v>52602</v>
      </c>
      <c r="D55" s="19">
        <v>15730</v>
      </c>
      <c r="E55" s="19">
        <v>15730</v>
      </c>
      <c r="F55" s="19">
        <v>21142</v>
      </c>
      <c r="G55" s="51">
        <f t="shared" si="12"/>
        <v>39.423558897243105</v>
      </c>
      <c r="H55" s="51">
        <f t="shared" si="9"/>
        <v>37.452380952380949</v>
      </c>
      <c r="I55" s="51">
        <f t="shared" si="10"/>
        <v>59.221288515406165</v>
      </c>
      <c r="J55" s="51">
        <f t="shared" si="13"/>
        <v>44.729591836734691</v>
      </c>
    </row>
    <row r="56" spans="1:10" ht="18.75" x14ac:dyDescent="0.3">
      <c r="A56" s="19" t="s">
        <v>51</v>
      </c>
      <c r="B56" s="19">
        <v>20</v>
      </c>
      <c r="C56" s="19">
        <f t="shared" si="11"/>
        <v>50095</v>
      </c>
      <c r="D56" s="19">
        <v>15000</v>
      </c>
      <c r="E56" s="19">
        <v>15000</v>
      </c>
      <c r="F56" s="19">
        <v>20095</v>
      </c>
      <c r="G56" s="51">
        <f t="shared" si="12"/>
        <v>39.473684210526315</v>
      </c>
      <c r="H56" s="51">
        <f t="shared" si="9"/>
        <v>37.5</v>
      </c>
      <c r="I56" s="51">
        <f t="shared" si="10"/>
        <v>59.102941176470587</v>
      </c>
      <c r="J56" s="51">
        <f t="shared" si="13"/>
        <v>44.727678571428569</v>
      </c>
    </row>
    <row r="57" spans="1:10" ht="18.75" x14ac:dyDescent="0.3">
      <c r="A57" s="45" t="s">
        <v>52</v>
      </c>
      <c r="B57" s="45">
        <f>SUM(B52:B56)</f>
        <v>145</v>
      </c>
      <c r="C57" s="45">
        <f>SUM(C52:C56)</f>
        <v>363180</v>
      </c>
      <c r="D57" s="45">
        <f>SUM(D52:D56)</f>
        <v>108630</v>
      </c>
      <c r="E57" s="45">
        <f>SUM(E52:E56)</f>
        <v>108630</v>
      </c>
      <c r="F57" s="45">
        <f>SUM(F52:F56)</f>
        <v>145920</v>
      </c>
      <c r="G57" s="52">
        <f t="shared" si="12"/>
        <v>39.430127041742288</v>
      </c>
      <c r="H57" s="52">
        <f t="shared" si="9"/>
        <v>37.458620689655177</v>
      </c>
      <c r="I57" s="52">
        <f t="shared" si="10"/>
        <v>59.196754563894523</v>
      </c>
      <c r="J57" s="51">
        <f t="shared" si="13"/>
        <v>44.72660098522168</v>
      </c>
    </row>
    <row r="58" spans="1:10" ht="18.75" x14ac:dyDescent="0.3">
      <c r="A58" s="49"/>
      <c r="B58" s="20"/>
      <c r="C58" s="19"/>
      <c r="D58" s="20"/>
      <c r="E58" s="20"/>
      <c r="F58" s="19"/>
      <c r="G58" s="51"/>
      <c r="H58" s="51"/>
      <c r="I58" s="51"/>
      <c r="J58" s="28"/>
    </row>
    <row r="59" spans="1:10" ht="18.75" x14ac:dyDescent="0.3">
      <c r="A59" s="45" t="s">
        <v>53</v>
      </c>
      <c r="B59" s="45">
        <f>SUM(B57,B51)</f>
        <v>571</v>
      </c>
      <c r="C59" s="58">
        <f>SUM(C57,C51)</f>
        <v>1430200</v>
      </c>
      <c r="D59" s="45">
        <f>SUM(D57,D51)</f>
        <v>427800</v>
      </c>
      <c r="E59" s="45">
        <f>SUM(E57,E51)</f>
        <v>427800</v>
      </c>
      <c r="F59" s="45">
        <f>SUM(F57,F51)</f>
        <v>574600</v>
      </c>
      <c r="G59" s="52">
        <f t="shared" si="12"/>
        <v>39.432205733247301</v>
      </c>
      <c r="H59" s="52">
        <f t="shared" si="9"/>
        <v>37.460595446584939</v>
      </c>
      <c r="I59" s="52">
        <f t="shared" si="10"/>
        <v>59.194395796847637</v>
      </c>
      <c r="J59" s="57">
        <f>SUM(C59/B59/56)</f>
        <v>44.727295471603703</v>
      </c>
    </row>
    <row r="60" spans="1:10" ht="18.75" x14ac:dyDescent="0.3">
      <c r="B60" s="17"/>
      <c r="G60" t="s">
        <v>60</v>
      </c>
      <c r="H60" t="s">
        <v>61</v>
      </c>
      <c r="I60" t="s">
        <v>62</v>
      </c>
      <c r="J60" t="s">
        <v>69</v>
      </c>
    </row>
    <row r="61" spans="1:10" x14ac:dyDescent="0.25">
      <c r="A61" t="s">
        <v>68</v>
      </c>
    </row>
  </sheetData>
  <mergeCells count="17">
    <mergeCell ref="D4:F4"/>
    <mergeCell ref="J45:J46"/>
    <mergeCell ref="G4:I4"/>
    <mergeCell ref="C42:F42"/>
    <mergeCell ref="A1:H1"/>
    <mergeCell ref="J4:J5"/>
    <mergeCell ref="A44:A46"/>
    <mergeCell ref="B44:F44"/>
    <mergeCell ref="B45:B46"/>
    <mergeCell ref="C45:C46"/>
    <mergeCell ref="D45:F45"/>
    <mergeCell ref="G45:I45"/>
    <mergeCell ref="A2:F2"/>
    <mergeCell ref="A3:A5"/>
    <mergeCell ref="B3:F3"/>
    <mergeCell ref="B4:B5"/>
    <mergeCell ref="C4:C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01.02.2024</vt:lpstr>
      <vt:lpstr>01.03.2024 </vt:lpstr>
      <vt:lpstr>09.10.2024</vt:lpstr>
      <vt:lpstr>03.12.2024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2024-12-03T06:42:27Z</cp:lastPrinted>
  <dcterms:created xsi:type="dcterms:W3CDTF">2015-06-05T18:19:34Z</dcterms:created>
  <dcterms:modified xsi:type="dcterms:W3CDTF">2024-12-05T08:53:59Z</dcterms:modified>
</cp:coreProperties>
</file>